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charts/chart10.xml" ContentType="application/vnd.openxmlformats-officedocument.drawingml.chart+xml"/>
  <Override PartName="/xl/charts/style4.xml" ContentType="application/vnd.ms-office.chartstyle+xml"/>
  <Override PartName="/xl/charts/colors4.xml" ContentType="application/vnd.ms-office.chartcolorstyle+xml"/>
  <Override PartName="/xl/charts/chart11.xml" ContentType="application/vnd.openxmlformats-officedocument.drawingml.chart+xml"/>
  <Override PartName="/xl/charts/style5.xml" ContentType="application/vnd.ms-office.chartstyle+xml"/>
  <Override PartName="/xl/charts/colors5.xml" ContentType="application/vnd.ms-office.chartcolorstyle+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10.xml" ContentType="application/vnd.openxmlformats-officedocument.drawing+xml"/>
  <Override PartName="/xl/charts/chart17.xml" ContentType="application/vnd.openxmlformats-officedocument.drawingml.chart+xml"/>
  <Override PartName="/xl/drawings/drawing11.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https://d.docs.live.net/494b0b3b12cd0b88/Documents/One Page Business Plan Company/New eToolkits/One Page Business Plan eToolkit^J v 1.5/3. One Page Budget Worksheets/"/>
    </mc:Choice>
  </mc:AlternateContent>
  <xr:revisionPtr revIDLastSave="7" documentId="14_{6F289494-9CAD-4421-B3C5-D69DAFC5893E}" xr6:coauthVersionLast="45" xr6:coauthVersionMax="45" xr10:uidLastSave="{2B90BC77-ABDF-422C-8226-F3885BA51DCA}"/>
  <bookViews>
    <workbookView xWindow="4500" yWindow="930" windowWidth="19845" windowHeight="14670" tabRatio="873" firstSheet="2" activeTab="4" xr2:uid="{00000000-000D-0000-FFFF-FFFF00000000}"/>
  </bookViews>
  <sheets>
    <sheet name="Intro" sheetId="6" r:id="rId1"/>
    <sheet name="Sample-Mfg Company" sheetId="10" r:id="rId2"/>
    <sheet name="Sample-Service Company" sheetId="14" r:id="rId3"/>
    <sheet name="Sample-Prof Service Co." sheetId="16" r:id="rId4"/>
    <sheet name="Worksheet-COGS" sheetId="13" r:id="rId5"/>
    <sheet name="Worksheet-No COGS)" sheetId="15" r:id="rId6"/>
  </sheets>
  <definedNames>
    <definedName name="Consolidated_Sales__in___thousands">#REF!</definedName>
    <definedName name="_xlnm.Print_Area" localSheetId="0">Intro!$A$1:$C$34</definedName>
    <definedName name="_xlnm.Print_Area" localSheetId="1">'Sample-Mfg Company'!$A$1:$N$96</definedName>
    <definedName name="_xlnm.Print_Area" localSheetId="3">'Sample-Prof Service Co.'!$A$1:$N$91</definedName>
    <definedName name="_xlnm.Print_Area" localSheetId="2">'Sample-Service Company'!$A$1:$N$96</definedName>
    <definedName name="_xlnm.Print_Area" localSheetId="4">'Worksheet-COGS'!$A$1:$N$96</definedName>
    <definedName name="_xlnm.Print_Area" localSheetId="5">'Worksheet-No COGS)'!$A$1:$N$91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5" l="1"/>
  <c r="C40" i="15"/>
  <c r="C16" i="15"/>
  <c r="C17" i="15" s="1"/>
  <c r="D9" i="15"/>
  <c r="D40" i="15"/>
  <c r="D16" i="15"/>
  <c r="D17" i="15" s="1"/>
  <c r="E9" i="15"/>
  <c r="E40" i="15"/>
  <c r="E16" i="15"/>
  <c r="F9" i="15"/>
  <c r="F40" i="15"/>
  <c r="F42" i="15"/>
  <c r="F16" i="15"/>
  <c r="G9" i="15"/>
  <c r="G40" i="15"/>
  <c r="G16" i="15"/>
  <c r="G17" i="15" s="1"/>
  <c r="H9" i="15"/>
  <c r="H40" i="15"/>
  <c r="H42" i="15" s="1"/>
  <c r="H16" i="15"/>
  <c r="I9" i="15"/>
  <c r="I40" i="15"/>
  <c r="I16" i="15"/>
  <c r="I17" i="15" s="1"/>
  <c r="J9" i="15"/>
  <c r="J40" i="15"/>
  <c r="J16" i="15"/>
  <c r="J17" i="15" s="1"/>
  <c r="K9" i="15"/>
  <c r="K40" i="15"/>
  <c r="K16" i="15"/>
  <c r="K17" i="15" s="1"/>
  <c r="L9" i="15"/>
  <c r="L44" i="15" s="1"/>
  <c r="L45" i="15" s="1"/>
  <c r="L116" i="15" s="1"/>
  <c r="L40" i="15"/>
  <c r="L16" i="15"/>
  <c r="L42" i="15" s="1"/>
  <c r="M9" i="15"/>
  <c r="M40" i="15"/>
  <c r="M16" i="15"/>
  <c r="M17" i="15" s="1"/>
  <c r="N6" i="15"/>
  <c r="N7" i="15"/>
  <c r="N8" i="15"/>
  <c r="N11" i="15"/>
  <c r="N12" i="15"/>
  <c r="N13" i="15"/>
  <c r="N14" i="15"/>
  <c r="N23" i="15"/>
  <c r="N19" i="15"/>
  <c r="N20" i="15"/>
  <c r="N21" i="15"/>
  <c r="N22" i="15"/>
  <c r="N24" i="15"/>
  <c r="N25" i="15"/>
  <c r="N26" i="15"/>
  <c r="N27" i="15"/>
  <c r="N28" i="15"/>
  <c r="N29" i="15"/>
  <c r="N30" i="15"/>
  <c r="N31" i="15"/>
  <c r="N32" i="15"/>
  <c r="N33" i="15"/>
  <c r="N34" i="15"/>
  <c r="N35" i="15"/>
  <c r="N36" i="15"/>
  <c r="N37" i="15"/>
  <c r="B9" i="15"/>
  <c r="B16" i="15"/>
  <c r="B40" i="15"/>
  <c r="F17" i="15"/>
  <c r="H17" i="15"/>
  <c r="L17" i="15"/>
  <c r="C41" i="15"/>
  <c r="D41" i="15"/>
  <c r="E41" i="15"/>
  <c r="F41" i="15"/>
  <c r="G41" i="15"/>
  <c r="H41" i="15"/>
  <c r="I41" i="15"/>
  <c r="J41" i="15"/>
  <c r="K41" i="15"/>
  <c r="L41" i="15"/>
  <c r="M41" i="15"/>
  <c r="N41" i="15"/>
  <c r="B41" i="15"/>
  <c r="H43" i="15"/>
  <c r="C9" i="13"/>
  <c r="C16" i="13"/>
  <c r="C17" i="13" s="1"/>
  <c r="C119" i="13" s="1"/>
  <c r="C15" i="13"/>
  <c r="C47" i="13"/>
  <c r="C24" i="13"/>
  <c r="C48" i="13" s="1"/>
  <c r="D9" i="13"/>
  <c r="D118" i="13" s="1"/>
  <c r="D15" i="13"/>
  <c r="D47" i="13"/>
  <c r="D24" i="13"/>
  <c r="D48" i="13"/>
  <c r="E9" i="13"/>
  <c r="E15" i="13"/>
  <c r="E16" i="13" s="1"/>
  <c r="E47" i="13"/>
  <c r="E24" i="13"/>
  <c r="F9" i="13"/>
  <c r="F118" i="13" s="1"/>
  <c r="F15" i="13"/>
  <c r="F47" i="13"/>
  <c r="F48" i="13" s="1"/>
  <c r="F24" i="13"/>
  <c r="G9" i="13"/>
  <c r="G16" i="13" s="1"/>
  <c r="G15" i="13"/>
  <c r="G118" i="13" s="1"/>
  <c r="G47" i="13"/>
  <c r="G48" i="13" s="1"/>
  <c r="G120" i="13" s="1"/>
  <c r="G24" i="13"/>
  <c r="H9" i="13"/>
  <c r="H118" i="13" s="1"/>
  <c r="H15" i="13"/>
  <c r="H47" i="13"/>
  <c r="H48" i="13" s="1"/>
  <c r="H120" i="13" s="1"/>
  <c r="H24" i="13"/>
  <c r="I9" i="13"/>
  <c r="I16" i="13" s="1"/>
  <c r="I17" i="13" s="1"/>
  <c r="I119" i="13" s="1"/>
  <c r="I15" i="13"/>
  <c r="I47" i="13"/>
  <c r="I24" i="13"/>
  <c r="I48" i="13" s="1"/>
  <c r="I120" i="13" s="1"/>
  <c r="J9" i="13"/>
  <c r="J118" i="13" s="1"/>
  <c r="J15" i="13"/>
  <c r="J47" i="13"/>
  <c r="J24" i="13"/>
  <c r="J48" i="13"/>
  <c r="J120" i="13" s="1"/>
  <c r="K9" i="13"/>
  <c r="K15" i="13"/>
  <c r="K47" i="13"/>
  <c r="K24" i="13"/>
  <c r="K48" i="13"/>
  <c r="K120" i="13" s="1"/>
  <c r="L9" i="13"/>
  <c r="L15" i="13"/>
  <c r="L47" i="13"/>
  <c r="L24" i="13"/>
  <c r="L48" i="13"/>
  <c r="L120" i="13" s="1"/>
  <c r="M9" i="13"/>
  <c r="M15" i="13"/>
  <c r="M47" i="13"/>
  <c r="M24" i="13"/>
  <c r="B9" i="13"/>
  <c r="B16" i="13"/>
  <c r="B17" i="13" s="1"/>
  <c r="B119" i="13" s="1"/>
  <c r="B15" i="13"/>
  <c r="B118" i="13" s="1"/>
  <c r="B47" i="13"/>
  <c r="B24" i="13"/>
  <c r="B48" i="13" s="1"/>
  <c r="B120" i="13" s="1"/>
  <c r="N6" i="13"/>
  <c r="N7" i="13"/>
  <c r="N8" i="13"/>
  <c r="C13" i="16"/>
  <c r="C16" i="16" s="1"/>
  <c r="D13" i="16"/>
  <c r="D16" i="16" s="1"/>
  <c r="E13" i="16"/>
  <c r="E16" i="16" s="1"/>
  <c r="F13" i="16"/>
  <c r="F16" i="16" s="1"/>
  <c r="G13" i="16"/>
  <c r="G16" i="16" s="1"/>
  <c r="G42" i="16" s="1"/>
  <c r="H13" i="16"/>
  <c r="I13" i="16"/>
  <c r="I16" i="16" s="1"/>
  <c r="J13" i="16"/>
  <c r="K13" i="16"/>
  <c r="K16" i="16" s="1"/>
  <c r="L13" i="16"/>
  <c r="L16" i="16" s="1"/>
  <c r="M13" i="16"/>
  <c r="M16" i="16"/>
  <c r="B13" i="16"/>
  <c r="C6" i="16"/>
  <c r="D6" i="16" s="1"/>
  <c r="N7" i="16"/>
  <c r="N8" i="16"/>
  <c r="B9" i="16"/>
  <c r="N11" i="16"/>
  <c r="N12" i="16"/>
  <c r="N14" i="16"/>
  <c r="B16" i="16"/>
  <c r="H16" i="16"/>
  <c r="J16" i="16"/>
  <c r="N19" i="16"/>
  <c r="N20" i="16"/>
  <c r="N21" i="16"/>
  <c r="N22" i="16"/>
  <c r="N23" i="16"/>
  <c r="N24" i="16"/>
  <c r="N25" i="16"/>
  <c r="N26" i="16"/>
  <c r="N27" i="16"/>
  <c r="N28" i="16"/>
  <c r="N29" i="16"/>
  <c r="N30" i="16"/>
  <c r="N31" i="16"/>
  <c r="N32" i="16"/>
  <c r="N33" i="16"/>
  <c r="N34" i="16"/>
  <c r="N35" i="16"/>
  <c r="N36" i="16"/>
  <c r="N37" i="16"/>
  <c r="B40" i="16"/>
  <c r="C40" i="16"/>
  <c r="D40" i="16"/>
  <c r="E40" i="16"/>
  <c r="F40" i="16"/>
  <c r="G40" i="16"/>
  <c r="H40" i="16"/>
  <c r="H42" i="16" s="1"/>
  <c r="I40" i="16"/>
  <c r="J40" i="16"/>
  <c r="K40" i="16"/>
  <c r="K42" i="16" s="1"/>
  <c r="L40" i="16"/>
  <c r="M40" i="16"/>
  <c r="M42" i="16"/>
  <c r="A47" i="16"/>
  <c r="A48" i="16"/>
  <c r="A49" i="16"/>
  <c r="B113" i="16"/>
  <c r="B114" i="16"/>
  <c r="C114" i="16"/>
  <c r="D114" i="16"/>
  <c r="E114" i="16"/>
  <c r="F114" i="16"/>
  <c r="G114" i="16"/>
  <c r="H114" i="16"/>
  <c r="I114" i="16"/>
  <c r="J114" i="16"/>
  <c r="K114" i="16"/>
  <c r="L114" i="16"/>
  <c r="M114" i="16"/>
  <c r="A47" i="15"/>
  <c r="A48" i="15"/>
  <c r="A49" i="15"/>
  <c r="B113" i="15"/>
  <c r="C113" i="15"/>
  <c r="F113" i="15"/>
  <c r="G113" i="15"/>
  <c r="H113" i="15"/>
  <c r="J113" i="15"/>
  <c r="K113" i="15"/>
  <c r="B114" i="15"/>
  <c r="C114" i="15"/>
  <c r="D114" i="15"/>
  <c r="E114" i="15"/>
  <c r="F114" i="15"/>
  <c r="G114" i="15"/>
  <c r="H114" i="15"/>
  <c r="I114" i="15"/>
  <c r="J114" i="15"/>
  <c r="K114" i="15"/>
  <c r="L114" i="15"/>
  <c r="M114" i="15"/>
  <c r="E119" i="15"/>
  <c r="F119" i="15"/>
  <c r="G119" i="15"/>
  <c r="H119" i="15"/>
  <c r="C6" i="14"/>
  <c r="D6" i="14" s="1"/>
  <c r="D11" i="14" s="1"/>
  <c r="B7" i="14"/>
  <c r="N8" i="14"/>
  <c r="B11" i="14"/>
  <c r="B12" i="14"/>
  <c r="C12" i="14"/>
  <c r="N13" i="14"/>
  <c r="N19" i="14"/>
  <c r="N20" i="14"/>
  <c r="B21" i="14"/>
  <c r="C21" i="14"/>
  <c r="C22" i="14"/>
  <c r="D21" i="14"/>
  <c r="D22" i="14"/>
  <c r="E21" i="14"/>
  <c r="F21" i="14"/>
  <c r="G21" i="14"/>
  <c r="H21" i="14"/>
  <c r="I21" i="14"/>
  <c r="J21" i="14"/>
  <c r="K21" i="14"/>
  <c r="K22" i="14"/>
  <c r="K24" i="14" s="1"/>
  <c r="L21" i="14"/>
  <c r="L22" i="14"/>
  <c r="L24" i="14" s="1"/>
  <c r="L48" i="14" s="1"/>
  <c r="M21" i="14"/>
  <c r="G22" i="14"/>
  <c r="G24" i="14" s="1"/>
  <c r="I22" i="14"/>
  <c r="I24" i="14" s="1"/>
  <c r="I48" i="14" s="1"/>
  <c r="D24" i="14"/>
  <c r="N26" i="14"/>
  <c r="N27" i="14"/>
  <c r="N28" i="14"/>
  <c r="N29" i="14"/>
  <c r="N30" i="14"/>
  <c r="N31" i="14"/>
  <c r="N32" i="14"/>
  <c r="N33" i="14"/>
  <c r="N34" i="14"/>
  <c r="N35" i="14"/>
  <c r="N36" i="14"/>
  <c r="N37" i="14"/>
  <c r="N38" i="14"/>
  <c r="N39" i="14"/>
  <c r="N40" i="14"/>
  <c r="N41" i="14"/>
  <c r="N42" i="14"/>
  <c r="N43" i="14"/>
  <c r="N44" i="14"/>
  <c r="B47" i="14"/>
  <c r="C47" i="14"/>
  <c r="D47" i="14"/>
  <c r="D48" i="14" s="1"/>
  <c r="E47" i="14"/>
  <c r="F47" i="14"/>
  <c r="G47" i="14"/>
  <c r="G48" i="14" s="1"/>
  <c r="H47" i="14"/>
  <c r="I47" i="14"/>
  <c r="J47" i="14"/>
  <c r="K47" i="14"/>
  <c r="L47" i="14"/>
  <c r="M47" i="14"/>
  <c r="A52" i="14"/>
  <c r="A53" i="14"/>
  <c r="A54" i="14"/>
  <c r="B126" i="14"/>
  <c r="N11" i="13"/>
  <c r="B124" i="13" s="1"/>
  <c r="N12" i="13"/>
  <c r="N13" i="13"/>
  <c r="B126" i="13" s="1"/>
  <c r="N19" i="13"/>
  <c r="N20" i="13"/>
  <c r="N21" i="13"/>
  <c r="N22" i="13"/>
  <c r="N26" i="13"/>
  <c r="N27" i="13"/>
  <c r="N28" i="13"/>
  <c r="N29" i="13"/>
  <c r="N30" i="13"/>
  <c r="N31" i="13"/>
  <c r="N32" i="13"/>
  <c r="N33" i="13"/>
  <c r="N34" i="13"/>
  <c r="N35" i="13"/>
  <c r="N36" i="13"/>
  <c r="N37" i="13"/>
  <c r="N38" i="13"/>
  <c r="N39" i="13"/>
  <c r="N40" i="13"/>
  <c r="N41" i="13"/>
  <c r="N42" i="13"/>
  <c r="N43" i="13"/>
  <c r="N44" i="13"/>
  <c r="A52" i="13"/>
  <c r="A53" i="13"/>
  <c r="A54" i="13"/>
  <c r="C118" i="13"/>
  <c r="E118" i="13"/>
  <c r="I118" i="13"/>
  <c r="B125" i="13"/>
  <c r="E124" i="13"/>
  <c r="F124" i="13"/>
  <c r="G124" i="13"/>
  <c r="H124" i="13"/>
  <c r="A53" i="10"/>
  <c r="A54" i="10"/>
  <c r="A52" i="10"/>
  <c r="B39" i="10"/>
  <c r="B47" i="10" s="1"/>
  <c r="B41" i="10"/>
  <c r="B21" i="10"/>
  <c r="B22" i="10" s="1"/>
  <c r="B7" i="10"/>
  <c r="B9" i="10" s="1"/>
  <c r="B8" i="10"/>
  <c r="B11" i="10"/>
  <c r="B12" i="10"/>
  <c r="C6" i="10"/>
  <c r="C8" i="10" s="1"/>
  <c r="C9" i="10" s="1"/>
  <c r="C21" i="10"/>
  <c r="C7" i="10"/>
  <c r="D21" i="10"/>
  <c r="E21" i="10"/>
  <c r="F21" i="10"/>
  <c r="F22" i="10" s="1"/>
  <c r="F24" i="10" s="1"/>
  <c r="G21" i="10"/>
  <c r="G22" i="10" s="1"/>
  <c r="G24" i="10" s="1"/>
  <c r="H21" i="10"/>
  <c r="I21" i="10"/>
  <c r="J21" i="10"/>
  <c r="J22" i="10" s="1"/>
  <c r="J24" i="10" s="1"/>
  <c r="K21" i="10"/>
  <c r="K22" i="10"/>
  <c r="K24" i="10" s="1"/>
  <c r="L21" i="10"/>
  <c r="L22" i="10" s="1"/>
  <c r="L24" i="10" s="1"/>
  <c r="M21" i="10"/>
  <c r="M22" i="10" s="1"/>
  <c r="M24" i="10" s="1"/>
  <c r="N13" i="10"/>
  <c r="B108" i="10" s="1"/>
  <c r="N35" i="10"/>
  <c r="N42" i="10"/>
  <c r="N28" i="10"/>
  <c r="N30" i="10"/>
  <c r="N26" i="10"/>
  <c r="N27" i="10"/>
  <c r="N29" i="10"/>
  <c r="N31" i="10"/>
  <c r="N32" i="10"/>
  <c r="N33" i="10"/>
  <c r="N34" i="10"/>
  <c r="N36" i="10"/>
  <c r="N37" i="10"/>
  <c r="N38" i="10"/>
  <c r="N40" i="10"/>
  <c r="N43" i="10"/>
  <c r="N44" i="10"/>
  <c r="N19" i="10"/>
  <c r="N20" i="10"/>
  <c r="L43" i="15"/>
  <c r="N9" i="13"/>
  <c r="D113" i="15"/>
  <c r="I22" i="10"/>
  <c r="I24" i="10" s="1"/>
  <c r="I113" i="15"/>
  <c r="C41" i="10"/>
  <c r="C11" i="10"/>
  <c r="B41" i="16"/>
  <c r="D6" i="10"/>
  <c r="D11" i="10" s="1"/>
  <c r="L113" i="15"/>
  <c r="E113" i="15"/>
  <c r="M22" i="14"/>
  <c r="M24" i="14" s="1"/>
  <c r="E22" i="14"/>
  <c r="B15" i="14"/>
  <c r="B9" i="14"/>
  <c r="E24" i="14"/>
  <c r="E48" i="14" s="1"/>
  <c r="B16" i="14"/>
  <c r="B17" i="14" s="1"/>
  <c r="B119" i="14" s="1"/>
  <c r="B24" i="14" l="1"/>
  <c r="B48" i="14" s="1"/>
  <c r="D8" i="10"/>
  <c r="B16" i="10"/>
  <c r="H22" i="14"/>
  <c r="H24" i="14" s="1"/>
  <c r="H48" i="14" s="1"/>
  <c r="C11" i="14"/>
  <c r="C15" i="14" s="1"/>
  <c r="J42" i="16"/>
  <c r="C9" i="16"/>
  <c r="C113" i="16" s="1"/>
  <c r="C47" i="10"/>
  <c r="D39" i="10"/>
  <c r="D47" i="10" s="1"/>
  <c r="B118" i="14"/>
  <c r="N24" i="13"/>
  <c r="K48" i="14"/>
  <c r="I119" i="15"/>
  <c r="E48" i="13"/>
  <c r="E120" i="13" s="1"/>
  <c r="M42" i="15"/>
  <c r="M43" i="15" s="1"/>
  <c r="K42" i="15"/>
  <c r="K115" i="15" s="1"/>
  <c r="D41" i="10"/>
  <c r="N21" i="14"/>
  <c r="N47" i="14"/>
  <c r="B22" i="14"/>
  <c r="L42" i="16"/>
  <c r="F120" i="13"/>
  <c r="N16" i="15"/>
  <c r="I42" i="15"/>
  <c r="D12" i="10"/>
  <c r="D15" i="10" s="1"/>
  <c r="D100" i="10" s="1"/>
  <c r="D7" i="10"/>
  <c r="D9" i="10" s="1"/>
  <c r="D12" i="14"/>
  <c r="D15" i="14" s="1"/>
  <c r="B24" i="10"/>
  <c r="E6" i="10"/>
  <c r="C12" i="10"/>
  <c r="C15" i="10" s="1"/>
  <c r="B15" i="10"/>
  <c r="F16" i="13"/>
  <c r="F17" i="13" s="1"/>
  <c r="F119" i="13" s="1"/>
  <c r="D16" i="13"/>
  <c r="D17" i="13" s="1"/>
  <c r="D119" i="13" s="1"/>
  <c r="G42" i="15"/>
  <c r="E107" i="10"/>
  <c r="C39" i="10"/>
  <c r="I124" i="13"/>
  <c r="D42" i="16"/>
  <c r="H16" i="13"/>
  <c r="C42" i="16"/>
  <c r="N40" i="16"/>
  <c r="M115" i="15"/>
  <c r="D120" i="13"/>
  <c r="E22" i="10"/>
  <c r="E24" i="10"/>
  <c r="C22" i="10"/>
  <c r="C24" i="10" s="1"/>
  <c r="C48" i="10" s="1"/>
  <c r="C102" i="10" s="1"/>
  <c r="N21" i="10"/>
  <c r="G49" i="13"/>
  <c r="G50" i="13" s="1"/>
  <c r="G121" i="13" s="1"/>
  <c r="G17" i="13"/>
  <c r="G119" i="13" s="1"/>
  <c r="F49" i="13"/>
  <c r="E41" i="10"/>
  <c r="E8" i="10"/>
  <c r="E11" i="10"/>
  <c r="E7" i="10"/>
  <c r="N47" i="13"/>
  <c r="N48" i="13" s="1"/>
  <c r="M118" i="13"/>
  <c r="M16" i="13"/>
  <c r="L16" i="13"/>
  <c r="L118" i="13"/>
  <c r="J16" i="13"/>
  <c r="N15" i="13"/>
  <c r="C49" i="13"/>
  <c r="C50" i="13" s="1"/>
  <c r="C121" i="13" s="1"/>
  <c r="C120" i="13"/>
  <c r="B42" i="15"/>
  <c r="B17" i="15"/>
  <c r="N17" i="15"/>
  <c r="B119" i="15"/>
  <c r="H44" i="15"/>
  <c r="H115" i="15"/>
  <c r="G115" i="15"/>
  <c r="G44" i="15"/>
  <c r="G45" i="15" s="1"/>
  <c r="G116" i="15" s="1"/>
  <c r="G43" i="15"/>
  <c r="H22" i="10"/>
  <c r="H24" i="10" s="1"/>
  <c r="B48" i="10"/>
  <c r="B102" i="10" s="1"/>
  <c r="M48" i="14"/>
  <c r="F42" i="16"/>
  <c r="B17" i="16"/>
  <c r="B42" i="16"/>
  <c r="D9" i="16"/>
  <c r="E119" i="16"/>
  <c r="E6" i="16"/>
  <c r="M48" i="13"/>
  <c r="M120" i="13" s="1"/>
  <c r="K16" i="13"/>
  <c r="K118" i="13"/>
  <c r="I49" i="13"/>
  <c r="I50" i="13" s="1"/>
  <c r="I121" i="13" s="1"/>
  <c r="H17" i="13"/>
  <c r="H119" i="13" s="1"/>
  <c r="H49" i="13"/>
  <c r="M113" i="15"/>
  <c r="M44" i="15"/>
  <c r="M45" i="15" s="1"/>
  <c r="M116" i="15" s="1"/>
  <c r="E17" i="15"/>
  <c r="E42" i="15"/>
  <c r="D42" i="15"/>
  <c r="C42" i="15"/>
  <c r="B17" i="10"/>
  <c r="B101" i="10" s="1"/>
  <c r="B100" i="10"/>
  <c r="J22" i="14"/>
  <c r="J24" i="14" s="1"/>
  <c r="J48" i="14" s="1"/>
  <c r="F22" i="14"/>
  <c r="F24" i="14"/>
  <c r="F48" i="14" s="1"/>
  <c r="C24" i="14"/>
  <c r="C48" i="14" s="1"/>
  <c r="E125" i="14"/>
  <c r="D7" i="14"/>
  <c r="D9" i="14" s="1"/>
  <c r="E6" i="14"/>
  <c r="I42" i="16"/>
  <c r="E42" i="16"/>
  <c r="N13" i="16"/>
  <c r="N16" i="16" s="1"/>
  <c r="B49" i="13"/>
  <c r="E17" i="13"/>
  <c r="E119" i="13" s="1"/>
  <c r="N40" i="15"/>
  <c r="N9" i="15"/>
  <c r="L115" i="15"/>
  <c r="K43" i="15"/>
  <c r="K44" i="15"/>
  <c r="J42" i="15"/>
  <c r="F43" i="15"/>
  <c r="F115" i="15"/>
  <c r="F44" i="15"/>
  <c r="F45" i="15" s="1"/>
  <c r="F116" i="15" s="1"/>
  <c r="C7" i="14"/>
  <c r="D22" i="10"/>
  <c r="D24" i="10" s="1"/>
  <c r="N16" i="13" l="1"/>
  <c r="N17" i="13" s="1"/>
  <c r="C100" i="10"/>
  <c r="C16" i="10"/>
  <c r="B120" i="14"/>
  <c r="B49" i="14"/>
  <c r="I115" i="15"/>
  <c r="I44" i="15"/>
  <c r="I45" i="15" s="1"/>
  <c r="I116" i="15" s="1"/>
  <c r="I43" i="15"/>
  <c r="D48" i="10"/>
  <c r="D49" i="10" s="1"/>
  <c r="D50" i="10" s="1"/>
  <c r="D103" i="10" s="1"/>
  <c r="B49" i="10"/>
  <c r="B50" i="10" s="1"/>
  <c r="B103" i="10" s="1"/>
  <c r="C41" i="16"/>
  <c r="E12" i="10"/>
  <c r="E39" i="10"/>
  <c r="E47" i="10" s="1"/>
  <c r="E48" i="10" s="1"/>
  <c r="F6" i="10"/>
  <c r="D49" i="13"/>
  <c r="D50" i="13" s="1"/>
  <c r="D121" i="13" s="1"/>
  <c r="E49" i="13"/>
  <c r="E50" i="13" s="1"/>
  <c r="E121" i="13" s="1"/>
  <c r="D16" i="10"/>
  <c r="D17" i="10" s="1"/>
  <c r="D101" i="10" s="1"/>
  <c r="N22" i="14"/>
  <c r="N24" i="14" s="1"/>
  <c r="N48" i="14" s="1"/>
  <c r="C17" i="16"/>
  <c r="D16" i="14"/>
  <c r="D120" i="14"/>
  <c r="D102" i="10"/>
  <c r="F6" i="14"/>
  <c r="E12" i="14"/>
  <c r="E11" i="14"/>
  <c r="E7" i="14"/>
  <c r="E9" i="14" s="1"/>
  <c r="C43" i="15"/>
  <c r="C44" i="15"/>
  <c r="C45" i="15" s="1"/>
  <c r="C116" i="15" s="1"/>
  <c r="C115" i="15"/>
  <c r="F6" i="16"/>
  <c r="E9" i="16"/>
  <c r="H45" i="15"/>
  <c r="H116" i="15" s="1"/>
  <c r="B115" i="15"/>
  <c r="B44" i="15"/>
  <c r="B43" i="15"/>
  <c r="J49" i="13"/>
  <c r="J50" i="13" s="1"/>
  <c r="J121" i="13" s="1"/>
  <c r="J17" i="13"/>
  <c r="J119" i="13" s="1"/>
  <c r="E15" i="10"/>
  <c r="F50" i="13"/>
  <c r="F121" i="13" s="1"/>
  <c r="N22" i="10"/>
  <c r="N24" i="10" s="1"/>
  <c r="B50" i="14"/>
  <c r="B121" i="14" s="1"/>
  <c r="B119" i="16"/>
  <c r="J43" i="15"/>
  <c r="J115" i="15"/>
  <c r="J44" i="15"/>
  <c r="J45" i="15" s="1"/>
  <c r="J116" i="15" s="1"/>
  <c r="E125" i="13"/>
  <c r="B50" i="13"/>
  <c r="B121" i="13" s="1"/>
  <c r="E44" i="15"/>
  <c r="E115" i="15"/>
  <c r="E43" i="15"/>
  <c r="H50" i="13"/>
  <c r="H121" i="13" s="1"/>
  <c r="K17" i="13"/>
  <c r="K119" i="13" s="1"/>
  <c r="K49" i="13"/>
  <c r="D44" i="16"/>
  <c r="D45" i="16" s="1"/>
  <c r="D116" i="16" s="1"/>
  <c r="D17" i="16"/>
  <c r="D113" i="16"/>
  <c r="D115" i="16"/>
  <c r="D41" i="16"/>
  <c r="L17" i="13"/>
  <c r="L119" i="13" s="1"/>
  <c r="L49" i="13"/>
  <c r="L50" i="13" s="1"/>
  <c r="L121" i="13" s="1"/>
  <c r="N42" i="16"/>
  <c r="B120" i="16"/>
  <c r="E43" i="16"/>
  <c r="E115" i="16"/>
  <c r="D115" i="15"/>
  <c r="D43" i="15"/>
  <c r="D44" i="15"/>
  <c r="D45" i="15" s="1"/>
  <c r="D116" i="15" s="1"/>
  <c r="C9" i="14"/>
  <c r="H120" i="15"/>
  <c r="K45" i="15"/>
  <c r="K116" i="15" s="1"/>
  <c r="B120" i="15"/>
  <c r="N42" i="15"/>
  <c r="N43" i="15" s="1"/>
  <c r="D43" i="16"/>
  <c r="D118" i="14"/>
  <c r="B43" i="16"/>
  <c r="B115" i="16"/>
  <c r="B44" i="16"/>
  <c r="M49" i="13"/>
  <c r="M50" i="13" s="1"/>
  <c r="M121" i="13" s="1"/>
  <c r="M17" i="13"/>
  <c r="M119" i="13" s="1"/>
  <c r="E9" i="10"/>
  <c r="C49" i="10"/>
  <c r="C50" i="10" s="1"/>
  <c r="C103" i="10" s="1"/>
  <c r="C17" i="10"/>
  <c r="C101" i="10" s="1"/>
  <c r="C115" i="16"/>
  <c r="C44" i="16"/>
  <c r="C45" i="16" s="1"/>
  <c r="C116" i="16" s="1"/>
  <c r="C43" i="16"/>
  <c r="G125" i="13" l="1"/>
  <c r="E16" i="10"/>
  <c r="F125" i="13"/>
  <c r="N49" i="13"/>
  <c r="N50" i="13" s="1"/>
  <c r="F41" i="10"/>
  <c r="F39" i="10"/>
  <c r="F47" i="10" s="1"/>
  <c r="F48" i="10" s="1"/>
  <c r="G6" i="10"/>
  <c r="F12" i="10"/>
  <c r="F8" i="10"/>
  <c r="F11" i="10"/>
  <c r="F15" i="10" s="1"/>
  <c r="F7" i="10"/>
  <c r="E120" i="14"/>
  <c r="C16" i="14"/>
  <c r="C118" i="14"/>
  <c r="H125" i="13"/>
  <c r="K50" i="13"/>
  <c r="K121" i="13" s="1"/>
  <c r="G120" i="15"/>
  <c r="E106" i="10"/>
  <c r="F9" i="16"/>
  <c r="G6" i="16"/>
  <c r="F119" i="16" s="1"/>
  <c r="E15" i="14"/>
  <c r="E16" i="14" s="1"/>
  <c r="E49" i="10"/>
  <c r="E17" i="10"/>
  <c r="E101" i="10" s="1"/>
  <c r="C120" i="14"/>
  <c r="N44" i="15"/>
  <c r="N45" i="15" s="1"/>
  <c r="E102" i="10"/>
  <c r="F120" i="15"/>
  <c r="E45" i="15"/>
  <c r="E116" i="15" s="1"/>
  <c r="I125" i="13"/>
  <c r="E100" i="10"/>
  <c r="E120" i="15"/>
  <c r="B45" i="15"/>
  <c r="B116" i="15" s="1"/>
  <c r="E44" i="16"/>
  <c r="E17" i="16"/>
  <c r="E113" i="16"/>
  <c r="E41" i="16"/>
  <c r="D17" i="14"/>
  <c r="D119" i="14" s="1"/>
  <c r="D49" i="14"/>
  <c r="D50" i="14" s="1"/>
  <c r="D121" i="14" s="1"/>
  <c r="B45" i="16"/>
  <c r="B116" i="16" s="1"/>
  <c r="E120" i="16"/>
  <c r="G6" i="14"/>
  <c r="F7" i="14"/>
  <c r="F9" i="14"/>
  <c r="F11" i="14"/>
  <c r="F12" i="14"/>
  <c r="G39" i="10" l="1"/>
  <c r="G41" i="10"/>
  <c r="G12" i="10"/>
  <c r="F107" i="10"/>
  <c r="G8" i="10"/>
  <c r="H6" i="10"/>
  <c r="G7" i="10"/>
  <c r="G11" i="10"/>
  <c r="G15" i="10" s="1"/>
  <c r="G100" i="10" s="1"/>
  <c r="F9" i="10"/>
  <c r="F16" i="10" s="1"/>
  <c r="F49" i="10" s="1"/>
  <c r="G9" i="10"/>
  <c r="I120" i="15"/>
  <c r="E17" i="14"/>
  <c r="E119" i="14" s="1"/>
  <c r="E49" i="14"/>
  <c r="F120" i="14"/>
  <c r="F17" i="10"/>
  <c r="F101" i="10" s="1"/>
  <c r="E50" i="10"/>
  <c r="E103" i="10" s="1"/>
  <c r="F41" i="16"/>
  <c r="F44" i="16"/>
  <c r="F45" i="16" s="1"/>
  <c r="F116" i="16" s="1"/>
  <c r="F113" i="16"/>
  <c r="F17" i="16"/>
  <c r="F115" i="16"/>
  <c r="F43" i="16"/>
  <c r="E118" i="14"/>
  <c r="G7" i="14"/>
  <c r="G9" i="14" s="1"/>
  <c r="G12" i="14"/>
  <c r="H6" i="14"/>
  <c r="G11" i="14"/>
  <c r="F125" i="14"/>
  <c r="C49" i="14"/>
  <c r="C17" i="14"/>
  <c r="C119" i="14" s="1"/>
  <c r="F15" i="14"/>
  <c r="F118" i="14" s="1"/>
  <c r="E45" i="16"/>
  <c r="E116" i="16" s="1"/>
  <c r="H6" i="16"/>
  <c r="G9" i="16"/>
  <c r="G16" i="10" l="1"/>
  <c r="F16" i="14"/>
  <c r="F49" i="14" s="1"/>
  <c r="F50" i="14" s="1"/>
  <c r="F121" i="14" s="1"/>
  <c r="F100" i="10"/>
  <c r="H7" i="10"/>
  <c r="H41" i="10"/>
  <c r="I6" i="10"/>
  <c r="H12" i="10"/>
  <c r="H8" i="10"/>
  <c r="H9" i="10" s="1"/>
  <c r="H16" i="10" s="1"/>
  <c r="H11" i="10"/>
  <c r="H15" i="10" s="1"/>
  <c r="H39" i="10"/>
  <c r="F102" i="10"/>
  <c r="G15" i="14"/>
  <c r="G118" i="14" s="1"/>
  <c r="G47" i="10"/>
  <c r="G48" i="10" s="1"/>
  <c r="G102" i="10" s="1"/>
  <c r="G16" i="14"/>
  <c r="G120" i="14"/>
  <c r="F50" i="10"/>
  <c r="F103" i="10" s="1"/>
  <c r="G41" i="16"/>
  <c r="G44" i="16"/>
  <c r="G113" i="16"/>
  <c r="G17" i="16"/>
  <c r="G43" i="16"/>
  <c r="G115" i="16"/>
  <c r="C50" i="14"/>
  <c r="C121" i="14" s="1"/>
  <c r="E124" i="14"/>
  <c r="H9" i="16"/>
  <c r="I6" i="16"/>
  <c r="E50" i="14"/>
  <c r="E121" i="14" s="1"/>
  <c r="H7" i="14"/>
  <c r="H11" i="14"/>
  <c r="H9" i="14"/>
  <c r="I6" i="14"/>
  <c r="H12" i="14"/>
  <c r="H17" i="10" l="1"/>
  <c r="H101" i="10" s="1"/>
  <c r="F17" i="14"/>
  <c r="F119" i="14" s="1"/>
  <c r="I12" i="10"/>
  <c r="I39" i="10"/>
  <c r="I47" i="10" s="1"/>
  <c r="I48" i="10" s="1"/>
  <c r="J6" i="10"/>
  <c r="I7" i="10"/>
  <c r="I8" i="10"/>
  <c r="I41" i="10"/>
  <c r="I11" i="10"/>
  <c r="I15" i="10" s="1"/>
  <c r="G49" i="10"/>
  <c r="G17" i="10"/>
  <c r="G101" i="10" s="1"/>
  <c r="H100" i="10"/>
  <c r="H47" i="10"/>
  <c r="H48" i="10" s="1"/>
  <c r="H102" i="10" s="1"/>
  <c r="H120" i="14"/>
  <c r="H15" i="14"/>
  <c r="H41" i="16"/>
  <c r="H43" i="16"/>
  <c r="H44" i="16"/>
  <c r="H17" i="16"/>
  <c r="H115" i="16"/>
  <c r="H113" i="16"/>
  <c r="I9" i="16"/>
  <c r="J6" i="16"/>
  <c r="I11" i="14"/>
  <c r="I7" i="14"/>
  <c r="I9" i="14" s="1"/>
  <c r="J6" i="14"/>
  <c r="I12" i="14"/>
  <c r="G45" i="16"/>
  <c r="G116" i="16" s="1"/>
  <c r="F120" i="16"/>
  <c r="G17" i="14"/>
  <c r="G119" i="14" s="1"/>
  <c r="G49" i="14"/>
  <c r="H49" i="10" l="1"/>
  <c r="H50" i="10" s="1"/>
  <c r="H103" i="10" s="1"/>
  <c r="J39" i="10"/>
  <c r="J47" i="10" s="1"/>
  <c r="J48" i="10" s="1"/>
  <c r="J102" i="10" s="1"/>
  <c r="J12" i="10"/>
  <c r="J8" i="10"/>
  <c r="J11" i="10"/>
  <c r="J15" i="10" s="1"/>
  <c r="J41" i="10"/>
  <c r="K6" i="10"/>
  <c r="J7" i="10"/>
  <c r="J9" i="10" s="1"/>
  <c r="J16" i="10" s="1"/>
  <c r="G107" i="10"/>
  <c r="I15" i="14"/>
  <c r="I16" i="14" s="1"/>
  <c r="I9" i="10"/>
  <c r="G50" i="10"/>
  <c r="G103" i="10" s="1"/>
  <c r="F106" i="10"/>
  <c r="I120" i="14"/>
  <c r="I44" i="16"/>
  <c r="I45" i="16" s="1"/>
  <c r="I116" i="16" s="1"/>
  <c r="I17" i="16"/>
  <c r="I113" i="16"/>
  <c r="I41" i="16"/>
  <c r="I115" i="16"/>
  <c r="I43" i="16"/>
  <c r="H118" i="14"/>
  <c r="H16" i="14"/>
  <c r="G50" i="14"/>
  <c r="G121" i="14" s="1"/>
  <c r="F124" i="14"/>
  <c r="K6" i="14"/>
  <c r="J7" i="14"/>
  <c r="J11" i="14"/>
  <c r="J12" i="14"/>
  <c r="J9" i="14"/>
  <c r="G125" i="14"/>
  <c r="J9" i="16"/>
  <c r="K6" i="16"/>
  <c r="H45" i="16"/>
  <c r="H116" i="16" s="1"/>
  <c r="G119" i="16"/>
  <c r="I100" i="10" l="1"/>
  <c r="I16" i="10"/>
  <c r="J15" i="14"/>
  <c r="J118" i="14" s="1"/>
  <c r="I102" i="10"/>
  <c r="K12" i="10"/>
  <c r="K39" i="10"/>
  <c r="K47" i="10" s="1"/>
  <c r="K48" i="10" s="1"/>
  <c r="K7" i="10"/>
  <c r="K11" i="10"/>
  <c r="K15" i="10" s="1"/>
  <c r="L6" i="10"/>
  <c r="K8" i="10"/>
  <c r="K41" i="10"/>
  <c r="I118" i="14"/>
  <c r="J100" i="10"/>
  <c r="J17" i="10"/>
  <c r="J101" i="10" s="1"/>
  <c r="J49" i="10"/>
  <c r="J50" i="10" s="1"/>
  <c r="J103" i="10" s="1"/>
  <c r="L6" i="16"/>
  <c r="K9" i="16"/>
  <c r="I49" i="14"/>
  <c r="I50" i="14" s="1"/>
  <c r="I121" i="14" s="1"/>
  <c r="I17" i="14"/>
  <c r="I119" i="14" s="1"/>
  <c r="J17" i="16"/>
  <c r="J44" i="16"/>
  <c r="J41" i="16"/>
  <c r="J43" i="16"/>
  <c r="J113" i="16"/>
  <c r="J115" i="16"/>
  <c r="J16" i="14"/>
  <c r="J120" i="14"/>
  <c r="L6" i="14"/>
  <c r="K11" i="14"/>
  <c r="K12" i="14"/>
  <c r="K7" i="14"/>
  <c r="K9" i="14" s="1"/>
  <c r="H49" i="14"/>
  <c r="H17" i="14"/>
  <c r="H119" i="14" s="1"/>
  <c r="K100" i="10" l="1"/>
  <c r="I17" i="10"/>
  <c r="I101" i="10" s="1"/>
  <c r="I49" i="10"/>
  <c r="K9" i="10"/>
  <c r="K16" i="10" s="1"/>
  <c r="K102" i="10"/>
  <c r="L39" i="10"/>
  <c r="M6" i="10"/>
  <c r="L11" i="10"/>
  <c r="L8" i="10"/>
  <c r="L12" i="10"/>
  <c r="L7" i="10"/>
  <c r="L9" i="10" s="1"/>
  <c r="L41" i="10"/>
  <c r="K120" i="14"/>
  <c r="K17" i="10"/>
  <c r="K101" i="10" s="1"/>
  <c r="K49" i="10"/>
  <c r="M6" i="14"/>
  <c r="L7" i="14"/>
  <c r="L9" i="14" s="1"/>
  <c r="L11" i="14"/>
  <c r="L12" i="14"/>
  <c r="L9" i="16"/>
  <c r="M6" i="16"/>
  <c r="J17" i="14"/>
  <c r="J119" i="14" s="1"/>
  <c r="J49" i="14"/>
  <c r="J50" i="14" s="1"/>
  <c r="J121" i="14" s="1"/>
  <c r="H50" i="14"/>
  <c r="H121" i="14" s="1"/>
  <c r="K15" i="14"/>
  <c r="K118" i="14" s="1"/>
  <c r="J45" i="16"/>
  <c r="J116" i="16" s="1"/>
  <c r="G120" i="16"/>
  <c r="K115" i="16"/>
  <c r="K41" i="16"/>
  <c r="K113" i="16"/>
  <c r="K17" i="16"/>
  <c r="K43" i="16"/>
  <c r="K44" i="16"/>
  <c r="L47" i="10" l="1"/>
  <c r="L48" i="10" s="1"/>
  <c r="L102" i="10" s="1"/>
  <c r="M11" i="10"/>
  <c r="M39" i="10"/>
  <c r="N6" i="10"/>
  <c r="M8" i="10"/>
  <c r="N8" i="10" s="1"/>
  <c r="M12" i="10"/>
  <c r="N12" i="10" s="1"/>
  <c r="B107" i="10" s="1"/>
  <c r="H107" i="10"/>
  <c r="I107" i="10" s="1"/>
  <c r="M41" i="10"/>
  <c r="N41" i="10" s="1"/>
  <c r="M7" i="10"/>
  <c r="N7" i="10" s="1"/>
  <c r="G106" i="10"/>
  <c r="I50" i="10"/>
  <c r="I103" i="10" s="1"/>
  <c r="L15" i="10"/>
  <c r="K45" i="16"/>
  <c r="K116" i="16" s="1"/>
  <c r="G124" i="14"/>
  <c r="M9" i="16"/>
  <c r="N6" i="16"/>
  <c r="N9" i="16" s="1"/>
  <c r="K16" i="14"/>
  <c r="L120" i="14"/>
  <c r="M11" i="14"/>
  <c r="M7" i="14"/>
  <c r="N7" i="14" s="1"/>
  <c r="M12" i="14"/>
  <c r="N12" i="14" s="1"/>
  <c r="B125" i="14" s="1"/>
  <c r="N6" i="14"/>
  <c r="N9" i="14" s="1"/>
  <c r="H125" i="14"/>
  <c r="I125" i="14" s="1"/>
  <c r="H119" i="16"/>
  <c r="I119" i="16" s="1"/>
  <c r="L43" i="16"/>
  <c r="L17" i="16"/>
  <c r="L115" i="16"/>
  <c r="L41" i="16"/>
  <c r="L113" i="16"/>
  <c r="L44" i="16"/>
  <c r="L45" i="16" s="1"/>
  <c r="L116" i="16" s="1"/>
  <c r="L15" i="14"/>
  <c r="L118" i="14" s="1"/>
  <c r="K50" i="10"/>
  <c r="K103" i="10" s="1"/>
  <c r="L16" i="14" l="1"/>
  <c r="M9" i="10"/>
  <c r="M16" i="10" s="1"/>
  <c r="N9" i="10"/>
  <c r="M47" i="10"/>
  <c r="M48" i="10" s="1"/>
  <c r="M102" i="10" s="1"/>
  <c r="N39" i="10"/>
  <c r="N47" i="10" s="1"/>
  <c r="N48" i="10" s="1"/>
  <c r="M9" i="14"/>
  <c r="M120" i="14" s="1"/>
  <c r="M15" i="10"/>
  <c r="N11" i="10"/>
  <c r="B106" i="10" s="1"/>
  <c r="L100" i="10"/>
  <c r="L16" i="10"/>
  <c r="N15" i="10"/>
  <c r="M15" i="14"/>
  <c r="N11" i="14"/>
  <c r="B124" i="14" s="1"/>
  <c r="L17" i="14"/>
  <c r="L119" i="14" s="1"/>
  <c r="L49" i="14"/>
  <c r="L50" i="14" s="1"/>
  <c r="L121" i="14" s="1"/>
  <c r="N44" i="16"/>
  <c r="N45" i="16" s="1"/>
  <c r="N17" i="16"/>
  <c r="N41" i="16"/>
  <c r="N43" i="16"/>
  <c r="K17" i="14"/>
  <c r="K119" i="14" s="1"/>
  <c r="K49" i="14"/>
  <c r="M43" i="16"/>
  <c r="M41" i="16"/>
  <c r="M44" i="16"/>
  <c r="M45" i="16" s="1"/>
  <c r="M116" i="16" s="1"/>
  <c r="M17" i="16"/>
  <c r="M115" i="16"/>
  <c r="M113" i="16"/>
  <c r="L17" i="10" l="1"/>
  <c r="L101" i="10" s="1"/>
  <c r="L49" i="10"/>
  <c r="N16" i="10"/>
  <c r="N17" i="10" s="1"/>
  <c r="M49" i="10"/>
  <c r="M50" i="10" s="1"/>
  <c r="M103" i="10" s="1"/>
  <c r="M17" i="10"/>
  <c r="M101" i="10" s="1"/>
  <c r="M100" i="10"/>
  <c r="K50" i="14"/>
  <c r="K121" i="14" s="1"/>
  <c r="H120" i="16"/>
  <c r="I120" i="16" s="1"/>
  <c r="M118" i="14"/>
  <c r="N15" i="14"/>
  <c r="M16" i="14"/>
  <c r="L50" i="10" l="1"/>
  <c r="L103" i="10" s="1"/>
  <c r="H106" i="10"/>
  <c r="I106" i="10" s="1"/>
  <c r="N49" i="10"/>
  <c r="N50" i="10" s="1"/>
  <c r="M17" i="14"/>
  <c r="M119" i="14" s="1"/>
  <c r="M49" i="14"/>
  <c r="N16" i="14"/>
  <c r="N17" i="14" s="1"/>
  <c r="M50" i="14" l="1"/>
  <c r="M121" i="14" s="1"/>
  <c r="H124" i="14"/>
  <c r="I124" i="14" s="1"/>
  <c r="N49" i="14"/>
  <c r="N50" i="14" s="1"/>
</calcChain>
</file>

<file path=xl/sharedStrings.xml><?xml version="1.0" encoding="utf-8"?>
<sst xmlns="http://schemas.openxmlformats.org/spreadsheetml/2006/main" count="366" uniqueCount="102">
  <si>
    <t>Your Company Name</t>
  </si>
  <si>
    <t xml:space="preserve">Note:  All cells in this worksheet are locked, except the input fields to prevent the accidental overriding of formulas.  If you would like to edit this spreadsheet, we encourage you to first make a copy so that you preserve the original.  Then go to Tools, Protection and select Unprotect.  </t>
  </si>
  <si>
    <t>Monterey Fresh Fruits, Inc.</t>
  </si>
  <si>
    <t>Month 1</t>
  </si>
  <si>
    <t>Month 2</t>
  </si>
  <si>
    <t>Month 3</t>
  </si>
  <si>
    <t>Month 4</t>
  </si>
  <si>
    <t>Month 5</t>
  </si>
  <si>
    <t>Month 6</t>
  </si>
  <si>
    <t>Month 7</t>
  </si>
  <si>
    <t>Month 8</t>
  </si>
  <si>
    <t>Month 9</t>
  </si>
  <si>
    <t>Sales</t>
  </si>
  <si>
    <t>Profit</t>
  </si>
  <si>
    <t>Month 10</t>
  </si>
  <si>
    <t>Month 11</t>
  </si>
  <si>
    <t>Month 12</t>
  </si>
  <si>
    <t>Total</t>
  </si>
  <si>
    <t xml:space="preserve"> </t>
  </si>
  <si>
    <t>Gross Sales</t>
  </si>
  <si>
    <t>Net Sales</t>
  </si>
  <si>
    <t>Cost of Goods Sold</t>
  </si>
  <si>
    <t>Gross Profit</t>
  </si>
  <si>
    <t>Overhead Expenses</t>
  </si>
  <si>
    <t>Overhead</t>
  </si>
  <si>
    <t>Profit before Tax</t>
  </si>
  <si>
    <t xml:space="preserve"> - Labor</t>
  </si>
  <si>
    <t xml:space="preserve"> - Materials</t>
  </si>
  <si>
    <t xml:space="preserve"> - Overhead</t>
  </si>
  <si>
    <t>Total Cost of Goods Sold</t>
  </si>
  <si>
    <t xml:space="preserve"> - Salaries &amp; Wages</t>
  </si>
  <si>
    <t xml:space="preserve"> - Employer Taxes</t>
  </si>
  <si>
    <t xml:space="preserve"> - Employee Benefits</t>
  </si>
  <si>
    <t>Total Staffing Expenses</t>
  </si>
  <si>
    <t xml:space="preserve"> - Overtime</t>
  </si>
  <si>
    <t>Advertising</t>
  </si>
  <si>
    <t xml:space="preserve">Rent </t>
  </si>
  <si>
    <t xml:space="preserve">Insurance </t>
  </si>
  <si>
    <t xml:space="preserve">Phone </t>
  </si>
  <si>
    <t>Internet Services</t>
  </si>
  <si>
    <t>Office Supplies</t>
  </si>
  <si>
    <t>Utilities</t>
  </si>
  <si>
    <t xml:space="preserve">Travel </t>
  </si>
  <si>
    <t>Meals &amp; Entertainment</t>
  </si>
  <si>
    <t>Marketing Expenses</t>
  </si>
  <si>
    <t>Sales Commissions</t>
  </si>
  <si>
    <t>Sales Expenses</t>
  </si>
  <si>
    <t xml:space="preserve">Equipment </t>
  </si>
  <si>
    <t>Legal Fees</t>
  </si>
  <si>
    <t>Accounting Fees</t>
  </si>
  <si>
    <t>Computer Expenses</t>
  </si>
  <si>
    <t>Bank Fees</t>
  </si>
  <si>
    <t>Auto Expenses</t>
  </si>
  <si>
    <t>Subtotal - Nonstaff Exp.</t>
  </si>
  <si>
    <t>Total Overhead Expenses</t>
  </si>
  <si>
    <t xml:space="preserve"> - Discounts</t>
  </si>
  <si>
    <t xml:space="preserve"> - Returns</t>
  </si>
  <si>
    <t>Gross Profit Percent</t>
  </si>
  <si>
    <t>Profit before Tax Percent</t>
  </si>
  <si>
    <t>Profit Before Tax</t>
  </si>
  <si>
    <t>Labor</t>
  </si>
  <si>
    <t>Materials</t>
  </si>
  <si>
    <t>Q1</t>
  </si>
  <si>
    <t>Q2</t>
  </si>
  <si>
    <t>Q3</t>
  </si>
  <si>
    <t>Q4</t>
  </si>
  <si>
    <t>Freight</t>
  </si>
  <si>
    <t>One Page Budget Worksheet</t>
  </si>
  <si>
    <t>(This is a very simple budgeting worksheet…One Page!)</t>
  </si>
  <si>
    <t>No Leak Plumbing Company</t>
  </si>
  <si>
    <t>Prepared by:                       Date:</t>
  </si>
  <si>
    <t>There are three separate tasks associated with preparing a budget.</t>
  </si>
  <si>
    <t xml:space="preserve"> - </t>
  </si>
  <si>
    <t xml:space="preserve"> 1) Prepare your business plan…One Page Business Plan, of course!</t>
  </si>
  <si>
    <t xml:space="preserve"> 2) Estimate your Sales using one or more of the Sales Calculators.</t>
  </si>
  <si>
    <t xml:space="preserve"> 3) Project/calculate each of your Expenses.</t>
  </si>
  <si>
    <t>Using the One Page Budget Worksheet is easy!</t>
  </si>
  <si>
    <t xml:space="preserve">2) Manually input Cost of Goods Sold (if appropriate) or create formulas that are linked to Sales or Net Sales.  </t>
  </si>
  <si>
    <t>3) Calculate Salary Expenses by person and then input onto this worksheet.  You may want to add another worksheet into this workbook to calculate your Salaries by person.</t>
  </si>
  <si>
    <t>4) Manually input or use formulas to calculate each of your Overhead Expenses.</t>
  </si>
  <si>
    <t>5)  Review the results both numerically and graphically.  Don't like the results…change one or more of your variables.</t>
  </si>
  <si>
    <t>6)  Printing is easy…budget and graphs are formatted to print to a single page each..</t>
  </si>
  <si>
    <t>1) Input your Sales by month. (we encourage you to use one of the Sales Calculator worksheets).  If you know how to link worksheets, that's even better.</t>
  </si>
  <si>
    <t>Staffing Percent</t>
  </si>
  <si>
    <t>Non-Staff Percent</t>
  </si>
  <si>
    <t>Total Overhead Percent</t>
  </si>
  <si>
    <t>Staff Expenses</t>
  </si>
  <si>
    <t>Non-Staff Expenses</t>
  </si>
  <si>
    <t xml:space="preserve">Total Overhead </t>
  </si>
  <si>
    <t>Operating Expenses</t>
  </si>
  <si>
    <t>Staffing</t>
  </si>
  <si>
    <t>Non-Staff</t>
  </si>
  <si>
    <t>Career Transitions Coaching Services</t>
  </si>
  <si>
    <t>Revenues</t>
  </si>
  <si>
    <t>Every business needs a budget…we have made it easy for you.  With this budget worksheet, you can create a 12 month budget on a single page.  We have included typical Sales, Cost of Goods Sold  (appropriate if your company sells products) and Overhead Expense accounts.  If the expense accounts are not appropriate for your business...type in your expense accounts.  We calculate Net Sales, Gross Profit, Total Overhead and Profit before Taxes for you...and then we provide simple but powerful graphical visuals of your budget on a separate page.</t>
  </si>
  <si>
    <t xml:space="preserve">Included with The One Page Budget Worksheet are three complete sample companies.  One is a manufacturing company, another is a service company with products and the third is a small professional service company.  Hopefully the format, selected accounts will assist you in the preparation of your budget. </t>
  </si>
  <si>
    <t>Consolidated Budget for 2017</t>
  </si>
  <si>
    <t>Prepared by: Elizabeth Watson            Date: November 15, 2016</t>
  </si>
  <si>
    <t xml:space="preserve"> Budget for 2017</t>
  </si>
  <si>
    <t>Prepared by:  Christina Mora        Date:  November 1, 2016</t>
  </si>
  <si>
    <t>Consolidated Budget for 2020</t>
  </si>
  <si>
    <t>Prepared by: Bill Jones           Date: November 15,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</si>
</sst>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0.0%"/>
  </numFmts>
  <fonts count="21" x14ac:knownFonts="1">
    <font>
      <sz val="10"/>
      <name val="Arial"/>
    </font>
    <font>
      <sz val="10"/>
      <name val="Arial"/>
    </font>
    <font>
      <b/>
      <sz val="10"/>
      <name val="Arial"/>
      <family val="2"/>
    </font>
    <font>
      <sz val="8"/>
      <name val="Arial"/>
      <family val="2"/>
    </font>
    <font>
      <sz val="8"/>
      <name val="Arial"/>
    </font>
    <font>
      <i/>
      <sz val="8"/>
      <name val="Arial"/>
      <family val="2"/>
    </font>
    <font>
      <b/>
      <sz val="8"/>
      <name val="Arial"/>
      <family val="2"/>
    </font>
    <font>
      <u/>
      <sz val="8"/>
      <name val="Arial"/>
    </font>
    <font>
      <sz val="8"/>
      <name val="MS Sans Serif"/>
    </font>
    <font>
      <sz val="12"/>
      <name val="Arial"/>
    </font>
    <font>
      <i/>
      <sz val="7"/>
      <name val="Arial"/>
      <family val="2"/>
    </font>
    <font>
      <sz val="7"/>
      <name val="Arial"/>
      <family val="2"/>
    </font>
    <font>
      <sz val="7"/>
      <name val="MS Sans Serif"/>
    </font>
    <font>
      <sz val="10"/>
      <name val="MS Sans Serif"/>
    </font>
    <font>
      <sz val="10"/>
      <name val="Arial"/>
      <family val="2"/>
    </font>
    <font>
      <u/>
      <sz val="8"/>
      <name val="Arial"/>
      <family val="2"/>
    </font>
    <font>
      <b/>
      <sz val="11"/>
      <name val="Arial"/>
      <family val="2"/>
    </font>
    <font>
      <sz val="11"/>
      <name val="Arial"/>
      <family val="2"/>
    </font>
    <font>
      <b/>
      <sz val="22"/>
      <color indexed="18"/>
      <name val="Arial"/>
      <family val="2"/>
    </font>
    <font>
      <sz val="12"/>
      <color indexed="12"/>
      <name val="Arial"/>
      <family val="2"/>
    </font>
    <font>
      <sz val="11"/>
      <color rgb="FF006100"/>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rgb="FFC6EFCE"/>
      </patternFill>
    </fill>
    <fill>
      <patternFill patternType="solid">
        <fgColor theme="0" tint="-4.9989318521683403E-2"/>
        <bgColor indexed="64"/>
      </patternFill>
    </fill>
  </fills>
  <borders count="4">
    <border>
      <left/>
      <right/>
      <top/>
      <bottom/>
      <diagonal/>
    </border>
    <border>
      <left style="medium">
        <color indexed="64"/>
      </left>
      <right/>
      <top/>
      <bottom/>
      <diagonal/>
    </border>
    <border>
      <left/>
      <right/>
      <top/>
      <bottom style="thin">
        <color indexed="64"/>
      </bottom>
      <diagonal/>
    </border>
    <border>
      <left style="medium">
        <color indexed="64"/>
      </left>
      <right/>
      <top style="medium">
        <color indexed="64"/>
      </top>
      <bottom/>
      <diagonal/>
    </border>
  </borders>
  <cellStyleXfs count="6">
    <xf numFmtId="0" fontId="0" fillId="0" borderId="0"/>
    <xf numFmtId="40" fontId="13" fillId="0" borderId="0" applyFont="0" applyFill="0" applyBorder="0" applyAlignment="0" applyProtection="0"/>
    <xf numFmtId="44" fontId="1" fillId="0" borderId="0" applyFont="0" applyFill="0" applyBorder="0" applyAlignment="0" applyProtection="0"/>
    <xf numFmtId="0" fontId="13" fillId="0" borderId="0"/>
    <xf numFmtId="9" fontId="1" fillId="0" borderId="0" applyFont="0" applyFill="0" applyBorder="0" applyAlignment="0" applyProtection="0"/>
    <xf numFmtId="0" fontId="20" fillId="8" borderId="0" applyNumberFormat="0" applyBorder="0" applyAlignment="0" applyProtection="0"/>
  </cellStyleXfs>
  <cellXfs count="95">
    <xf numFmtId="0" fontId="0" fillId="0" borderId="0" xfId="0"/>
    <xf numFmtId="0" fontId="0" fillId="0" borderId="0" xfId="0" applyAlignment="1">
      <alignment horizontal="center"/>
    </xf>
    <xf numFmtId="0" fontId="2" fillId="2" borderId="0" xfId="0" applyFont="1" applyFill="1" applyAlignment="1">
      <alignment horizontal="center"/>
    </xf>
    <xf numFmtId="0" fontId="0" fillId="0" borderId="0" xfId="0" applyAlignment="1"/>
    <xf numFmtId="0" fontId="0" fillId="3" borderId="0" xfId="0" applyFill="1"/>
    <xf numFmtId="0" fontId="9" fillId="0" borderId="1" xfId="0" applyFont="1" applyFill="1" applyBorder="1"/>
    <xf numFmtId="0" fontId="0" fillId="3" borderId="0" xfId="0" applyFill="1" applyAlignment="1"/>
    <xf numFmtId="0" fontId="9" fillId="0" borderId="1" xfId="0" applyFont="1" applyFill="1" applyBorder="1" applyAlignment="1">
      <alignment wrapText="1"/>
    </xf>
    <xf numFmtId="0" fontId="5" fillId="0" borderId="1" xfId="0" applyFont="1" applyFill="1" applyBorder="1" applyAlignment="1">
      <alignment horizontal="center"/>
    </xf>
    <xf numFmtId="0" fontId="15" fillId="2" borderId="0" xfId="0" applyFont="1" applyFill="1" applyAlignment="1">
      <alignment horizontal="center"/>
    </xf>
    <xf numFmtId="0" fontId="14" fillId="0" borderId="0" xfId="0" applyFont="1" applyAlignment="1">
      <alignment horizontal="center"/>
    </xf>
    <xf numFmtId="0" fontId="13" fillId="0" borderId="0" xfId="3"/>
    <xf numFmtId="165" fontId="13" fillId="0" borderId="0" xfId="4" applyNumberFormat="1" applyFont="1"/>
    <xf numFmtId="0" fontId="6" fillId="2" borderId="0" xfId="0" applyFont="1" applyFill="1" applyAlignment="1">
      <alignment horizontal="center"/>
    </xf>
    <xf numFmtId="0" fontId="7" fillId="0" borderId="0" xfId="0" applyFont="1" applyAlignment="1">
      <alignment horizontal="center"/>
    </xf>
    <xf numFmtId="0" fontId="8" fillId="0" borderId="0" xfId="3" applyFont="1"/>
    <xf numFmtId="165" fontId="8" fillId="0" borderId="0" xfId="4" applyNumberFormat="1" applyFont="1"/>
    <xf numFmtId="38" fontId="8" fillId="0" borderId="0" xfId="3" applyNumberFormat="1" applyFont="1"/>
    <xf numFmtId="0" fontId="3" fillId="0" borderId="0" xfId="3" applyFont="1"/>
    <xf numFmtId="38" fontId="3" fillId="0" borderId="0" xfId="3" applyNumberFormat="1" applyFont="1"/>
    <xf numFmtId="0" fontId="6" fillId="4" borderId="0" xfId="3" applyFont="1" applyFill="1"/>
    <xf numFmtId="38" fontId="3" fillId="4" borderId="0" xfId="1" applyNumberFormat="1" applyFont="1" applyFill="1"/>
    <xf numFmtId="38" fontId="3" fillId="4" borderId="0" xfId="3" applyNumberFormat="1" applyFont="1" applyFill="1"/>
    <xf numFmtId="0" fontId="3" fillId="4" borderId="0" xfId="3" applyFont="1" applyFill="1"/>
    <xf numFmtId="38" fontId="3" fillId="4" borderId="0" xfId="3" applyNumberFormat="1" applyFont="1" applyFill="1" applyBorder="1"/>
    <xf numFmtId="0" fontId="6" fillId="5" borderId="0" xfId="3" applyFont="1" applyFill="1"/>
    <xf numFmtId="38" fontId="3" fillId="5" borderId="0" xfId="1" applyNumberFormat="1" applyFont="1" applyFill="1"/>
    <xf numFmtId="38" fontId="3" fillId="5" borderId="0" xfId="3" applyNumberFormat="1" applyFont="1" applyFill="1"/>
    <xf numFmtId="0" fontId="3" fillId="5" borderId="0" xfId="3" applyFont="1" applyFill="1"/>
    <xf numFmtId="38" fontId="3" fillId="5" borderId="2" xfId="1" applyNumberFormat="1" applyFont="1" applyFill="1" applyBorder="1"/>
    <xf numFmtId="38" fontId="3" fillId="5" borderId="2" xfId="3" applyNumberFormat="1" applyFont="1" applyFill="1" applyBorder="1"/>
    <xf numFmtId="0" fontId="6" fillId="6" borderId="0" xfId="3" applyFont="1" applyFill="1"/>
    <xf numFmtId="38" fontId="3" fillId="6" borderId="0" xfId="1" applyNumberFormat="1" applyFont="1" applyFill="1"/>
    <xf numFmtId="38" fontId="3" fillId="6" borderId="0" xfId="3" applyNumberFormat="1" applyFont="1" applyFill="1"/>
    <xf numFmtId="0" fontId="10" fillId="6" borderId="0" xfId="3" applyFont="1" applyFill="1"/>
    <xf numFmtId="165" fontId="11" fillId="6" borderId="0" xfId="4" applyNumberFormat="1" applyFont="1" applyFill="1"/>
    <xf numFmtId="0" fontId="6" fillId="7" borderId="0" xfId="3" applyFont="1" applyFill="1"/>
    <xf numFmtId="38" fontId="3" fillId="7" borderId="0" xfId="1" applyNumberFormat="1" applyFont="1" applyFill="1"/>
    <xf numFmtId="38" fontId="3" fillId="7" borderId="0" xfId="3" applyNumberFormat="1" applyFont="1" applyFill="1"/>
    <xf numFmtId="0" fontId="3" fillId="7" borderId="0" xfId="3" applyFont="1" applyFill="1"/>
    <xf numFmtId="38" fontId="3" fillId="7" borderId="2" xfId="1" applyNumberFormat="1" applyFont="1" applyFill="1" applyBorder="1"/>
    <xf numFmtId="38" fontId="3" fillId="7" borderId="2" xfId="3" applyNumberFormat="1" applyFont="1" applyFill="1" applyBorder="1"/>
    <xf numFmtId="38" fontId="3" fillId="4" borderId="2" xfId="3" applyNumberFormat="1" applyFont="1" applyFill="1" applyBorder="1"/>
    <xf numFmtId="164" fontId="12" fillId="0" borderId="0" xfId="2" applyNumberFormat="1" applyFont="1"/>
    <xf numFmtId="165" fontId="8" fillId="0" borderId="0" xfId="3" applyNumberFormat="1" applyFont="1"/>
    <xf numFmtId="0" fontId="6" fillId="0" borderId="0" xfId="3" applyFont="1" applyAlignment="1">
      <alignment horizontal="center"/>
    </xf>
    <xf numFmtId="0" fontId="18" fillId="0" borderId="3" xfId="0" applyFont="1" applyFill="1" applyBorder="1" applyAlignment="1">
      <alignment horizontal="center"/>
    </xf>
    <xf numFmtId="38" fontId="3" fillId="4" borderId="0" xfId="1" applyNumberFormat="1" applyFont="1" applyFill="1" applyProtection="1">
      <protection locked="0"/>
    </xf>
    <xf numFmtId="38" fontId="3" fillId="4" borderId="0" xfId="1" applyNumberFormat="1" applyFont="1" applyFill="1" applyBorder="1" applyProtection="1">
      <protection locked="0"/>
    </xf>
    <xf numFmtId="38" fontId="3" fillId="4" borderId="2" xfId="1" applyNumberFormat="1" applyFont="1" applyFill="1" applyBorder="1" applyProtection="1">
      <protection locked="0"/>
    </xf>
    <xf numFmtId="38" fontId="3" fillId="5" borderId="0" xfId="1" applyNumberFormat="1" applyFont="1" applyFill="1" applyProtection="1">
      <protection locked="0"/>
    </xf>
    <xf numFmtId="38" fontId="3" fillId="7" borderId="0" xfId="1" applyNumberFormat="1" applyFont="1" applyFill="1" applyProtection="1">
      <protection locked="0"/>
    </xf>
    <xf numFmtId="38" fontId="3" fillId="7" borderId="2" xfId="1" applyNumberFormat="1" applyFont="1" applyFill="1" applyBorder="1" applyProtection="1">
      <protection locked="0"/>
    </xf>
    <xf numFmtId="0" fontId="3" fillId="4" borderId="0" xfId="3" applyFont="1" applyFill="1" applyProtection="1">
      <protection locked="0"/>
    </xf>
    <xf numFmtId="0" fontId="3" fillId="7" borderId="0" xfId="3" applyFont="1" applyFill="1" applyProtection="1">
      <protection locked="0"/>
    </xf>
    <xf numFmtId="0" fontId="3" fillId="5" borderId="0" xfId="3" applyFont="1" applyFill="1" applyProtection="1">
      <protection locked="0"/>
    </xf>
    <xf numFmtId="0" fontId="5" fillId="6" borderId="0" xfId="3" applyFont="1" applyFill="1"/>
    <xf numFmtId="165" fontId="3" fillId="6" borderId="0" xfId="4" applyNumberFormat="1" applyFont="1" applyFill="1"/>
    <xf numFmtId="0" fontId="5" fillId="7" borderId="0" xfId="3" applyFont="1" applyFill="1"/>
    <xf numFmtId="0" fontId="14" fillId="0" borderId="0" xfId="0" applyFont="1" applyFill="1" applyAlignment="1">
      <alignment horizontal="center"/>
    </xf>
    <xf numFmtId="0" fontId="0" fillId="0" borderId="0" xfId="0" applyFill="1" applyAlignment="1">
      <alignment horizontal="center"/>
    </xf>
    <xf numFmtId="0" fontId="13" fillId="0" borderId="0" xfId="3" applyFill="1"/>
    <xf numFmtId="0" fontId="8" fillId="0" borderId="0" xfId="3" applyFont="1" applyFill="1"/>
    <xf numFmtId="0" fontId="0" fillId="0" borderId="0" xfId="0" applyFill="1" applyAlignment="1"/>
    <xf numFmtId="165" fontId="13" fillId="0" borderId="0" xfId="4" applyNumberFormat="1" applyFont="1" applyFill="1"/>
    <xf numFmtId="165" fontId="5" fillId="7" borderId="0" xfId="4" applyNumberFormat="1" applyFont="1" applyFill="1"/>
    <xf numFmtId="164" fontId="3" fillId="0" borderId="0" xfId="2" applyNumberFormat="1" applyFont="1"/>
    <xf numFmtId="0" fontId="6" fillId="4" borderId="0" xfId="3" applyFont="1" applyFill="1" applyProtection="1">
      <protection locked="0"/>
    </xf>
    <xf numFmtId="0" fontId="6" fillId="7" borderId="0" xfId="3" applyFont="1" applyFill="1" applyProtection="1">
      <protection locked="0"/>
    </xf>
    <xf numFmtId="0" fontId="5" fillId="7" borderId="0" xfId="3" applyFont="1" applyFill="1" applyProtection="1">
      <protection locked="0"/>
    </xf>
    <xf numFmtId="0" fontId="19" fillId="0" borderId="1" xfId="0" applyFont="1" applyFill="1" applyBorder="1" applyAlignment="1">
      <alignment wrapText="1"/>
    </xf>
    <xf numFmtId="0" fontId="20" fillId="8" borderId="0" xfId="5"/>
    <xf numFmtId="38" fontId="20" fillId="8" borderId="0" xfId="5" applyNumberFormat="1"/>
    <xf numFmtId="165" fontId="20" fillId="8" borderId="0" xfId="5" applyNumberFormat="1"/>
    <xf numFmtId="0" fontId="6" fillId="9" borderId="0" xfId="3" applyFont="1" applyFill="1"/>
    <xf numFmtId="38" fontId="3" fillId="9" borderId="0" xfId="1" applyNumberFormat="1" applyFont="1" applyFill="1"/>
    <xf numFmtId="38" fontId="3" fillId="9" borderId="0" xfId="3" applyNumberFormat="1" applyFont="1" applyFill="1"/>
    <xf numFmtId="0" fontId="3" fillId="9" borderId="0" xfId="3" applyFont="1" applyFill="1"/>
    <xf numFmtId="38" fontId="3" fillId="9" borderId="0" xfId="1" applyNumberFormat="1" applyFont="1" applyFill="1" applyProtection="1">
      <protection locked="0"/>
    </xf>
    <xf numFmtId="38" fontId="3" fillId="9" borderId="2" xfId="1" applyNumberFormat="1" applyFont="1" applyFill="1" applyBorder="1"/>
    <xf numFmtId="38" fontId="3" fillId="9" borderId="2" xfId="3" applyNumberFormat="1" applyFont="1" applyFill="1" applyBorder="1"/>
    <xf numFmtId="0" fontId="2" fillId="2" borderId="0" xfId="0" applyFont="1" applyFill="1" applyAlignment="1">
      <alignment horizontal="center"/>
    </xf>
    <xf numFmtId="0" fontId="14" fillId="0" borderId="0" xfId="0" applyFont="1" applyAlignment="1">
      <alignment horizontal="center"/>
    </xf>
    <xf numFmtId="0" fontId="16" fillId="2" borderId="0" xfId="0" applyFont="1" applyFill="1" applyAlignment="1">
      <alignment horizontal="center"/>
    </xf>
    <xf numFmtId="0" fontId="17" fillId="0" borderId="0" xfId="0" applyFont="1" applyAlignment="1">
      <alignment horizontal="center"/>
    </xf>
    <xf numFmtId="0" fontId="14" fillId="0" borderId="0" xfId="0" applyFont="1" applyAlignment="1"/>
    <xf numFmtId="0" fontId="17" fillId="0" borderId="0" xfId="0" applyFont="1" applyAlignment="1"/>
    <xf numFmtId="0" fontId="2" fillId="2" borderId="0" xfId="0" applyFont="1" applyFill="1" applyAlignment="1" applyProtection="1">
      <alignment horizontal="center"/>
    </xf>
    <xf numFmtId="0" fontId="14" fillId="0" borderId="0" xfId="0" applyFont="1" applyAlignment="1" applyProtection="1">
      <alignment horizontal="center"/>
    </xf>
    <xf numFmtId="0" fontId="16" fillId="2" borderId="0" xfId="0" applyFont="1" applyFill="1" applyAlignment="1" applyProtection="1">
      <alignment horizontal="center"/>
    </xf>
    <xf numFmtId="0" fontId="17" fillId="0" borderId="0" xfId="0" applyFont="1" applyAlignment="1" applyProtection="1">
      <alignment horizontal="center"/>
    </xf>
    <xf numFmtId="0" fontId="2" fillId="2" borderId="0" xfId="0" applyFont="1" applyFill="1" applyAlignment="1" applyProtection="1">
      <alignment horizontal="center"/>
      <protection locked="0"/>
    </xf>
    <xf numFmtId="0" fontId="14" fillId="0" borderId="0" xfId="0" applyFont="1" applyAlignment="1" applyProtection="1">
      <alignment horizontal="center"/>
      <protection locked="0"/>
    </xf>
    <xf numFmtId="0" fontId="16" fillId="2" borderId="0" xfId="0" applyFont="1" applyFill="1" applyAlignment="1" applyProtection="1">
      <alignment horizontal="center"/>
      <protection locked="0"/>
    </xf>
    <xf numFmtId="0" fontId="17" fillId="0" borderId="0" xfId="0" applyFont="1" applyAlignment="1" applyProtection="1">
      <alignment horizontal="center"/>
      <protection locked="0"/>
    </xf>
  </cellXfs>
  <cellStyles count="6">
    <cellStyle name="Comma_One Page Budget Worksheet" xfId="1" xr:uid="{00000000-0005-0000-0000-000000000000}"/>
    <cellStyle name="Currency" xfId="2" builtinId="4"/>
    <cellStyle name="Good" xfId="5" builtinId="26"/>
    <cellStyle name="Normal" xfId="0" builtinId="0"/>
    <cellStyle name="Normal_One Page Budget Worksheet"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MS Sans Serif"/>
                <a:ea typeface="MS Sans Serif"/>
                <a:cs typeface="MS Sans Serif"/>
              </a:defRPr>
            </a:pPr>
            <a:r>
              <a:rPr lang="en-US"/>
              <a:t>Sales, Overhead &amp; Profit before Tax</a:t>
            </a:r>
          </a:p>
        </c:rich>
      </c:tx>
      <c:layout>
        <c:manualLayout>
          <c:xMode val="edge"/>
          <c:yMode val="edge"/>
          <c:x val="0.20121993897104323"/>
          <c:y val="3.3163265306122451E-2"/>
        </c:manualLayout>
      </c:layout>
      <c:overlay val="0"/>
      <c:spPr>
        <a:noFill/>
        <a:ln w="25400">
          <a:noFill/>
        </a:ln>
      </c:spPr>
    </c:title>
    <c:autoTitleDeleted val="0"/>
    <c:plotArea>
      <c:layout>
        <c:manualLayout>
          <c:layoutTarget val="inner"/>
          <c:xMode val="edge"/>
          <c:yMode val="edge"/>
          <c:x val="0.19715486287407677"/>
          <c:y val="0.18622448979591838"/>
          <c:w val="0.73374129378908992"/>
          <c:h val="0.54846938775510201"/>
        </c:manualLayout>
      </c:layout>
      <c:lineChart>
        <c:grouping val="standard"/>
        <c:varyColors val="0"/>
        <c:ser>
          <c:idx val="0"/>
          <c:order val="0"/>
          <c:tx>
            <c:strRef>
              <c:f>'Sample-Mfg Company'!$A$6</c:f>
              <c:strCache>
                <c:ptCount val="1"/>
                <c:pt idx="0">
                  <c:v>Gross Sales</c:v>
                </c:pt>
              </c:strCache>
            </c:strRef>
          </c:tx>
          <c:spPr>
            <a:ln w="38100">
              <a:solidFill>
                <a:srgbClr val="0000FF"/>
              </a:solidFill>
              <a:prstDash val="solid"/>
            </a:ln>
          </c:spPr>
          <c:marker>
            <c:symbol val="none"/>
          </c:marker>
          <c:cat>
            <c:strRef>
              <c:f>'Sample-Mfg Company'!$B$5:$M$5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'Sample-Mfg Company'!$B$6:$M$6</c:f>
              <c:numCache>
                <c:formatCode>#,##0_);[Red]\(#,##0\)</c:formatCode>
                <c:ptCount val="12"/>
                <c:pt idx="0">
                  <c:v>250000</c:v>
                </c:pt>
                <c:pt idx="1">
                  <c:v>252500</c:v>
                </c:pt>
                <c:pt idx="2">
                  <c:v>255000</c:v>
                </c:pt>
                <c:pt idx="3">
                  <c:v>257500</c:v>
                </c:pt>
                <c:pt idx="4">
                  <c:v>260000</c:v>
                </c:pt>
                <c:pt idx="5">
                  <c:v>262500</c:v>
                </c:pt>
                <c:pt idx="6">
                  <c:v>265000</c:v>
                </c:pt>
                <c:pt idx="7">
                  <c:v>267500</c:v>
                </c:pt>
                <c:pt idx="8">
                  <c:v>270000</c:v>
                </c:pt>
                <c:pt idx="9">
                  <c:v>272500</c:v>
                </c:pt>
                <c:pt idx="10">
                  <c:v>275000</c:v>
                </c:pt>
                <c:pt idx="11">
                  <c:v>277500</c:v>
                </c:pt>
              </c:numCache>
            </c:numRef>
          </c:val>
          <c:smooth val="0"/>
          <c:extLst>
            <c:ext xmlns:c16="http://schemas.microsoft.com/office/drawing/2014/chart" uri="{C3380CC4-5D6E-409C-BE32-E72D297353CC}">
              <c16:uniqueId val="{00000000-DC97-4FD1-8945-A31CC15ECF4B}"/>
            </c:ext>
          </c:extLst>
        </c:ser>
        <c:ser>
          <c:idx val="1"/>
          <c:order val="1"/>
          <c:tx>
            <c:strRef>
              <c:f>'Sample-Mfg Company'!$A$48</c:f>
              <c:strCache>
                <c:ptCount val="1"/>
                <c:pt idx="0">
                  <c:v>Total Overhead Expenses</c:v>
                </c:pt>
              </c:strCache>
            </c:strRef>
          </c:tx>
          <c:spPr>
            <a:ln w="38100">
              <a:solidFill>
                <a:srgbClr val="800080"/>
              </a:solidFill>
              <a:prstDash val="solid"/>
            </a:ln>
          </c:spPr>
          <c:marker>
            <c:symbol val="none"/>
          </c:marker>
          <c:cat>
            <c:strRef>
              <c:f>'Sample-Mfg Company'!$B$5:$M$5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'Sample-Mfg Company'!$B$48:$M$48</c:f>
              <c:numCache>
                <c:formatCode>#,##0_);[Red]\(#,##0\)</c:formatCode>
                <c:ptCount val="12"/>
                <c:pt idx="0">
                  <c:v>74155</c:v>
                </c:pt>
                <c:pt idx="1">
                  <c:v>74342.5</c:v>
                </c:pt>
                <c:pt idx="2">
                  <c:v>74530</c:v>
                </c:pt>
                <c:pt idx="3">
                  <c:v>88067.5</c:v>
                </c:pt>
                <c:pt idx="4">
                  <c:v>85005</c:v>
                </c:pt>
                <c:pt idx="5">
                  <c:v>91317.5</c:v>
                </c:pt>
                <c:pt idx="6">
                  <c:v>82405</c:v>
                </c:pt>
                <c:pt idx="7">
                  <c:v>82592.5</c:v>
                </c:pt>
                <c:pt idx="8">
                  <c:v>82780</c:v>
                </c:pt>
                <c:pt idx="9">
                  <c:v>81967.5</c:v>
                </c:pt>
                <c:pt idx="10">
                  <c:v>82155</c:v>
                </c:pt>
                <c:pt idx="11">
                  <c:v>82342.5</c:v>
                </c:pt>
              </c:numCache>
            </c:numRef>
          </c:val>
          <c:smooth val="0"/>
          <c:extLst>
            <c:ext xmlns:c16="http://schemas.microsoft.com/office/drawing/2014/chart" uri="{C3380CC4-5D6E-409C-BE32-E72D297353CC}">
              <c16:uniqueId val="{00000001-DC97-4FD1-8945-A31CC15ECF4B}"/>
            </c:ext>
          </c:extLst>
        </c:ser>
        <c:ser>
          <c:idx val="2"/>
          <c:order val="2"/>
          <c:tx>
            <c:strRef>
              <c:f>'Sample-Mfg Company'!$A$49</c:f>
              <c:strCache>
                <c:ptCount val="1"/>
                <c:pt idx="0">
                  <c:v>Profit before Tax</c:v>
                </c:pt>
              </c:strCache>
            </c:strRef>
          </c:tx>
          <c:spPr>
            <a:ln w="38100">
              <a:solidFill>
                <a:srgbClr val="008000"/>
              </a:solidFill>
              <a:prstDash val="solid"/>
            </a:ln>
          </c:spPr>
          <c:marker>
            <c:symbol val="none"/>
          </c:marker>
          <c:cat>
            <c:strRef>
              <c:f>'Sample-Mfg Company'!$B$5:$M$5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'Sample-Mfg Company'!$B$49:$M$49</c:f>
              <c:numCache>
                <c:formatCode>#,##0_);[Red]\(#,##0\)</c:formatCode>
                <c:ptCount val="12"/>
                <c:pt idx="0">
                  <c:v>20345</c:v>
                </c:pt>
                <c:pt idx="1">
                  <c:v>26302.5</c:v>
                </c:pt>
                <c:pt idx="2">
                  <c:v>27260</c:v>
                </c:pt>
                <c:pt idx="3">
                  <c:v>14867.5</c:v>
                </c:pt>
                <c:pt idx="4">
                  <c:v>19075</c:v>
                </c:pt>
                <c:pt idx="5">
                  <c:v>13907.5</c:v>
                </c:pt>
                <c:pt idx="6">
                  <c:v>23965</c:v>
                </c:pt>
                <c:pt idx="7">
                  <c:v>24922.5</c:v>
                </c:pt>
                <c:pt idx="8">
                  <c:v>25880</c:v>
                </c:pt>
                <c:pt idx="9">
                  <c:v>27837.5</c:v>
                </c:pt>
                <c:pt idx="10">
                  <c:v>28795</c:v>
                </c:pt>
                <c:pt idx="11">
                  <c:v>29752.5</c:v>
                </c:pt>
              </c:numCache>
            </c:numRef>
          </c:val>
          <c:smooth val="0"/>
          <c:extLst>
            <c:ext xmlns:c16="http://schemas.microsoft.com/office/drawing/2014/chart" uri="{C3380CC4-5D6E-409C-BE32-E72D297353CC}">
              <c16:uniqueId val="{00000002-DC97-4FD1-8945-A31CC15ECF4B}"/>
            </c:ext>
          </c:extLst>
        </c:ser>
        <c:dLbls>
          <c:showLegendKey val="0"/>
          <c:showVal val="0"/>
          <c:showCatName val="0"/>
          <c:showSerName val="0"/>
          <c:showPercent val="0"/>
          <c:showBubbleSize val="0"/>
        </c:dLbls>
        <c:smooth val="0"/>
        <c:axId val="146571648"/>
        <c:axId val="146573184"/>
      </c:lineChart>
      <c:catAx>
        <c:axId val="146571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MS Sans Serif"/>
                <a:ea typeface="MS Sans Serif"/>
                <a:cs typeface="MS Sans Serif"/>
              </a:defRPr>
            </a:pPr>
            <a:endParaRPr lang="en-US"/>
          </a:p>
        </c:txPr>
        <c:crossAx val="146573184"/>
        <c:crosses val="autoZero"/>
        <c:auto val="0"/>
        <c:lblAlgn val="ctr"/>
        <c:lblOffset val="100"/>
        <c:tickLblSkip val="1"/>
        <c:tickMarkSkip val="1"/>
        <c:noMultiLvlLbl val="0"/>
      </c:catAx>
      <c:valAx>
        <c:axId val="146573184"/>
        <c:scaling>
          <c:orientation val="minMax"/>
        </c:scaling>
        <c:delete val="0"/>
        <c:axPos val="l"/>
        <c:numFmt formatCode="\$#,##0_);[Red]\(\$#,##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S Sans Serif"/>
                <a:ea typeface="MS Sans Serif"/>
                <a:cs typeface="MS Sans Serif"/>
              </a:defRPr>
            </a:pPr>
            <a:endParaRPr lang="en-US"/>
          </a:p>
        </c:txPr>
        <c:crossAx val="146571648"/>
        <c:crosses val="autoZero"/>
        <c:crossBetween val="midCat"/>
      </c:valAx>
      <c:spPr>
        <a:solidFill>
          <a:srgbClr val="FFFFFF"/>
        </a:solidFill>
        <a:ln w="25400">
          <a:noFill/>
        </a:ln>
      </c:spPr>
    </c:plotArea>
    <c:legend>
      <c:legendPos val="b"/>
      <c:layout>
        <c:manualLayout>
          <c:xMode val="edge"/>
          <c:yMode val="edge"/>
          <c:x val="9.3496148347310237E-2"/>
          <c:y val="0.92602040816326525"/>
          <c:w val="0.89837569084352253"/>
          <c:h val="6.1224489795918324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MS Sans Serif"/>
              <a:ea typeface="MS Sans Serif"/>
              <a:cs typeface="MS Sans Serif"/>
            </a:defRPr>
          </a:pPr>
          <a:endParaRPr lang="en-US"/>
        </a:p>
      </c:txPr>
    </c:legend>
    <c:plotVisOnly val="0"/>
    <c:dispBlanksAs val="gap"/>
    <c:showDLblsOverMax val="0"/>
  </c:chart>
  <c:spPr>
    <a:solidFill>
      <a:srgbClr val="FFFF99"/>
    </a:solidFill>
    <a:ln w="3175">
      <a:solidFill>
        <a:srgbClr val="000000"/>
      </a:solidFill>
      <a:prstDash val="solid"/>
    </a:ln>
  </c:spPr>
  <c:txPr>
    <a:bodyPr/>
    <a:lstStyle/>
    <a:p>
      <a:pPr>
        <a:defRPr sz="1000" b="0" i="0" u="none" strike="noStrike" baseline="0">
          <a:solidFill>
            <a:srgbClr val="000000"/>
          </a:solidFill>
          <a:latin typeface="MS Sans Serif"/>
          <a:ea typeface="MS Sans Serif"/>
          <a:cs typeface="MS Sans Serif"/>
        </a:defRPr>
      </a:pPr>
      <a:endParaRPr lang="en-US"/>
    </a:p>
  </c:txPr>
  <c:printSettings>
    <c:headerFooter alignWithMargins="0">
      <c:oddHeader>&amp;F</c:oddHeader>
      <c:oddFooter>Page &amp;P</c:oddFooter>
    </c:headerFooter>
    <c:pageMargins b="1" l="0.75" r="0.75" t="1" header="0.5" footer="0.5"/>
    <c:pageSetup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Key Financial Percentages</a:t>
            </a:r>
          </a:p>
        </c:rich>
      </c:tx>
      <c:layout>
        <c:manualLayout>
          <c:xMode val="edge"/>
          <c:yMode val="edge"/>
          <c:x val="0.26255755701770156"/>
          <c:y val="3.3419023136246784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0.16210081804013726"/>
          <c:y val="0.17994858611825193"/>
          <c:w val="0.80593786997420358"/>
          <c:h val="0.57840616966580982"/>
        </c:manualLayout>
      </c:layout>
      <c:lineChart>
        <c:grouping val="standard"/>
        <c:varyColors val="0"/>
        <c:ser>
          <c:idx val="2"/>
          <c:order val="0"/>
          <c:tx>
            <c:strRef>
              <c:f>'Sample-Prof Service Co.'!$A$42</c:f>
              <c:strCache>
                <c:ptCount val="1"/>
                <c:pt idx="0">
                  <c:v>Total Overhead </c:v>
                </c:pt>
              </c:strCache>
            </c:strRef>
          </c:tx>
          <c:spPr>
            <a:ln w="31750" cap="rnd">
              <a:solidFill>
                <a:schemeClr val="accent3">
                  <a:alpha val="85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'Sample-Prof Service Co.'!$B$115:$M$115</c:f>
              <c:numCache>
                <c:formatCode>0.0%</c:formatCode>
                <c:ptCount val="12"/>
                <c:pt idx="0">
                  <c:v>0.99428571428571433</c:v>
                </c:pt>
                <c:pt idx="1">
                  <c:v>0.90749999999999997</c:v>
                </c:pt>
                <c:pt idx="2">
                  <c:v>0.86222222222222222</c:v>
                </c:pt>
                <c:pt idx="3">
                  <c:v>0.93</c:v>
                </c:pt>
                <c:pt idx="4">
                  <c:v>0.8954545454545455</c:v>
                </c:pt>
                <c:pt idx="5">
                  <c:v>0.90416666666666667</c:v>
                </c:pt>
                <c:pt idx="6">
                  <c:v>0.99230769230769234</c:v>
                </c:pt>
                <c:pt idx="7">
                  <c:v>0.8214285714285714</c:v>
                </c:pt>
                <c:pt idx="8">
                  <c:v>0.98</c:v>
                </c:pt>
                <c:pt idx="9">
                  <c:v>0.85624999999999996</c:v>
                </c:pt>
                <c:pt idx="10">
                  <c:v>0.98235294117647054</c:v>
                </c:pt>
                <c:pt idx="11">
                  <c:v>0.76111111111111107</c:v>
                </c:pt>
              </c:numCache>
            </c:numRef>
          </c:val>
          <c:smooth val="0"/>
          <c:extLst>
            <c:ext xmlns:c16="http://schemas.microsoft.com/office/drawing/2014/chart" uri="{C3380CC4-5D6E-409C-BE32-E72D297353CC}">
              <c16:uniqueId val="{00000000-5BAF-4ED5-9E72-1EBC49DEC9EF}"/>
            </c:ext>
          </c:extLst>
        </c:ser>
        <c:ser>
          <c:idx val="3"/>
          <c:order val="1"/>
          <c:tx>
            <c:strRef>
              <c:f>'Sample-Prof Service Co.'!$A$116</c:f>
              <c:strCache>
                <c:ptCount val="1"/>
                <c:pt idx="0">
                  <c:v>Profit Before Tax</c:v>
                </c:pt>
              </c:strCache>
            </c:strRef>
          </c:tx>
          <c:spPr>
            <a:ln w="31750" cap="rnd">
              <a:solidFill>
                <a:schemeClr val="accent4">
                  <a:alpha val="85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'Sample-Prof Service Co.'!$B$116:$M$116</c:f>
              <c:numCache>
                <c:formatCode>0.0%</c:formatCode>
                <c:ptCount val="12"/>
                <c:pt idx="0">
                  <c:v>5.7142857142857143E-3</c:v>
                </c:pt>
                <c:pt idx="1">
                  <c:v>9.2499999999999999E-2</c:v>
                </c:pt>
                <c:pt idx="2">
                  <c:v>0.13777777777777778</c:v>
                </c:pt>
                <c:pt idx="3">
                  <c:v>7.0000000000000007E-2</c:v>
                </c:pt>
                <c:pt idx="4">
                  <c:v>0.10454545454545454</c:v>
                </c:pt>
                <c:pt idx="5">
                  <c:v>9.583333333333334E-2</c:v>
                </c:pt>
                <c:pt idx="6">
                  <c:v>7.6923076923076927E-3</c:v>
                </c:pt>
                <c:pt idx="7">
                  <c:v>0.17857142857142858</c:v>
                </c:pt>
                <c:pt idx="8">
                  <c:v>0.02</c:v>
                </c:pt>
                <c:pt idx="9">
                  <c:v>0.14374999999999999</c:v>
                </c:pt>
                <c:pt idx="10">
                  <c:v>1.7647058823529412E-2</c:v>
                </c:pt>
                <c:pt idx="11">
                  <c:v>0.2388888888888889</c:v>
                </c:pt>
              </c:numCache>
            </c:numRef>
          </c:val>
          <c:smooth val="0"/>
          <c:extLst>
            <c:ext xmlns:c16="http://schemas.microsoft.com/office/drawing/2014/chart" uri="{C3380CC4-5D6E-409C-BE32-E72D297353CC}">
              <c16:uniqueId val="{00000001-5BAF-4ED5-9E72-1EBC49DEC9EF}"/>
            </c:ext>
          </c:extLst>
        </c:ser>
        <c:ser>
          <c:idx val="0"/>
          <c:order val="2"/>
          <c:tx>
            <c:strRef>
              <c:f>'Sample-Prof Service Co.'!$A$16</c:f>
              <c:strCache>
                <c:ptCount val="1"/>
                <c:pt idx="0">
                  <c:v>Staff Expenses</c:v>
                </c:pt>
              </c:strCache>
            </c:strRef>
          </c:tx>
          <c:spPr>
            <a:ln w="31750" cap="rnd">
              <a:solidFill>
                <a:schemeClr val="accent1">
                  <a:alpha val="85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'Sample-Prof Service Co.'!$B$17:$M$17</c:f>
              <c:numCache>
                <c:formatCode>0.0%</c:formatCode>
                <c:ptCount val="12"/>
                <c:pt idx="0">
                  <c:v>0.6657142857142857</c:v>
                </c:pt>
                <c:pt idx="1">
                  <c:v>0.58250000000000002</c:v>
                </c:pt>
                <c:pt idx="2">
                  <c:v>0.51777777777777778</c:v>
                </c:pt>
                <c:pt idx="3">
                  <c:v>0.62</c:v>
                </c:pt>
                <c:pt idx="4">
                  <c:v>0.61363636363636365</c:v>
                </c:pt>
                <c:pt idx="5">
                  <c:v>0.5625</c:v>
                </c:pt>
                <c:pt idx="6">
                  <c:v>0.56153846153846154</c:v>
                </c:pt>
                <c:pt idx="7">
                  <c:v>0.6</c:v>
                </c:pt>
                <c:pt idx="8">
                  <c:v>0.56000000000000005</c:v>
                </c:pt>
                <c:pt idx="9">
                  <c:v>0.66249999999999998</c:v>
                </c:pt>
                <c:pt idx="10">
                  <c:v>0.62352941176470589</c:v>
                </c:pt>
                <c:pt idx="11">
                  <c:v>0.58888888888888891</c:v>
                </c:pt>
              </c:numCache>
            </c:numRef>
          </c:val>
          <c:smooth val="0"/>
          <c:extLst>
            <c:ext xmlns:c16="http://schemas.microsoft.com/office/drawing/2014/chart" uri="{C3380CC4-5D6E-409C-BE32-E72D297353CC}">
              <c16:uniqueId val="{00000002-5BAF-4ED5-9E72-1EBC49DEC9EF}"/>
            </c:ext>
          </c:extLst>
        </c:ser>
        <c:ser>
          <c:idx val="1"/>
          <c:order val="3"/>
          <c:tx>
            <c:strRef>
              <c:f>'Sample-Prof Service Co.'!$A$40</c:f>
              <c:strCache>
                <c:ptCount val="1"/>
                <c:pt idx="0">
                  <c:v>Non-Staff Expenses</c:v>
                </c:pt>
              </c:strCache>
            </c:strRef>
          </c:tx>
          <c:spPr>
            <a:ln w="31750" cap="rnd">
              <a:solidFill>
                <a:schemeClr val="accent2">
                  <a:alpha val="85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'Sample-Prof Service Co.'!$B$41:$M$41</c:f>
              <c:numCache>
                <c:formatCode>0.0%</c:formatCode>
                <c:ptCount val="12"/>
                <c:pt idx="0">
                  <c:v>0.32857142857142857</c:v>
                </c:pt>
                <c:pt idx="1">
                  <c:v>0.32500000000000001</c:v>
                </c:pt>
                <c:pt idx="2">
                  <c:v>0.34444444444444444</c:v>
                </c:pt>
                <c:pt idx="3">
                  <c:v>0.31</c:v>
                </c:pt>
                <c:pt idx="4">
                  <c:v>0.2818181818181818</c:v>
                </c:pt>
                <c:pt idx="5">
                  <c:v>0.34166666666666667</c:v>
                </c:pt>
                <c:pt idx="6">
                  <c:v>0.43076923076923079</c:v>
                </c:pt>
                <c:pt idx="7">
                  <c:v>0.22142857142857142</c:v>
                </c:pt>
                <c:pt idx="8">
                  <c:v>0.42</c:v>
                </c:pt>
                <c:pt idx="9">
                  <c:v>0.19375000000000001</c:v>
                </c:pt>
                <c:pt idx="10">
                  <c:v>0.35882352941176471</c:v>
                </c:pt>
                <c:pt idx="11">
                  <c:v>0.17222222222222222</c:v>
                </c:pt>
              </c:numCache>
            </c:numRef>
          </c:val>
          <c:smooth val="0"/>
          <c:extLst>
            <c:ext xmlns:c16="http://schemas.microsoft.com/office/drawing/2014/chart" uri="{C3380CC4-5D6E-409C-BE32-E72D297353CC}">
              <c16:uniqueId val="{00000003-5BAF-4ED5-9E72-1EBC49DEC9EF}"/>
            </c:ext>
          </c:extLst>
        </c:ser>
        <c:dLbls>
          <c:showLegendKey val="0"/>
          <c:showVal val="1"/>
          <c:showCatName val="0"/>
          <c:showSerName val="0"/>
          <c:showPercent val="0"/>
          <c:showBubbleSize val="0"/>
        </c:dLbls>
        <c:smooth val="0"/>
        <c:axId val="148676608"/>
        <c:axId val="148678144"/>
      </c:lineChart>
      <c:catAx>
        <c:axId val="148676608"/>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48678144"/>
        <c:crosses val="autoZero"/>
        <c:auto val="0"/>
        <c:lblAlgn val="ctr"/>
        <c:lblOffset val="100"/>
        <c:noMultiLvlLbl val="0"/>
      </c:catAx>
      <c:valAx>
        <c:axId val="148678144"/>
        <c:scaling>
          <c:orientation val="minMax"/>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148676608"/>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alignWithMargins="0">
      <c:oddHeader>&amp;A</c:oddHeader>
      <c:oddFooter>Page &amp;P</c:oddFooter>
    </c:headerFooter>
    <c:pageMargins b="1" l="0.75" r="0.75" t="1" header="0.5" footer="0.5"/>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en-US"/>
              <a:t>Overhead Expenses by Category</a:t>
            </a:r>
          </a:p>
        </c:rich>
      </c:tx>
      <c:layout>
        <c:manualLayout>
          <c:xMode val="edge"/>
          <c:yMode val="edge"/>
          <c:x val="0.23983782514990504"/>
          <c:y val="3.7542662116040959E-2"/>
        </c:manualLayout>
      </c:layout>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view3D>
      <c:rotX val="15"/>
      <c:rotY val="0"/>
      <c:rAngAx val="0"/>
      <c:perspective val="0"/>
    </c:view3D>
    <c:floor>
      <c:thickness val="0"/>
      <c:spPr>
        <a:noFill/>
        <a:ln w="9525" cap="flat" cmpd="sng" algn="ctr">
          <a:solidFill>
            <a:schemeClr val="tx1">
              <a:tint val="75000"/>
              <a:shade val="95000"/>
              <a:satMod val="105000"/>
            </a:schemeClr>
          </a:solidFill>
          <a:prstDash val="solid"/>
          <a:round/>
        </a:ln>
        <a:effectLst/>
        <a:sp3d contourW="9525">
          <a:contourClr>
            <a:schemeClr val="tx1">
              <a:tint val="75000"/>
              <a:shade val="95000"/>
              <a:satMod val="105000"/>
            </a:schemeClr>
          </a:contourClr>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28455341033371906"/>
          <c:y val="0.37883959044368598"/>
          <c:w val="0.43292768857915831"/>
          <c:h val="0.28668941979522183"/>
        </c:manualLayout>
      </c:layout>
      <c:pie3DChart>
        <c:varyColors val="1"/>
        <c:ser>
          <c:idx val="0"/>
          <c:order val="0"/>
          <c:dPt>
            <c:idx val="0"/>
            <c:bubble3D val="0"/>
            <c:spPr>
              <a:solidFill>
                <a:schemeClr val="accent1"/>
              </a:solidFill>
              <a:ln>
                <a:noFill/>
              </a:ln>
              <a:effectLst/>
              <a:sp3d/>
            </c:spPr>
            <c:extLst>
              <c:ext xmlns:c16="http://schemas.microsoft.com/office/drawing/2014/chart" uri="{C3380CC4-5D6E-409C-BE32-E72D297353CC}">
                <c16:uniqueId val="{00000000-561D-4F25-9092-90A1FAF0B54A}"/>
              </c:ext>
            </c:extLst>
          </c:dPt>
          <c:dPt>
            <c:idx val="1"/>
            <c:bubble3D val="0"/>
            <c:spPr>
              <a:solidFill>
                <a:schemeClr val="accent2"/>
              </a:solidFill>
              <a:ln>
                <a:noFill/>
              </a:ln>
              <a:effectLst/>
              <a:sp3d/>
            </c:spPr>
            <c:extLst>
              <c:ext xmlns:c16="http://schemas.microsoft.com/office/drawing/2014/chart" uri="{C3380CC4-5D6E-409C-BE32-E72D297353CC}">
                <c16:uniqueId val="{00000002-561D-4F25-9092-90A1FAF0B54A}"/>
              </c:ext>
            </c:extLst>
          </c:dPt>
          <c:dLbls>
            <c:numFmt formatCode="0%" sourceLinked="0"/>
            <c:spPr>
              <a:noFill/>
              <a:ln w="25400">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'Sample-Prof Service Co.'!$A$119:$A$120</c:f>
              <c:strCache>
                <c:ptCount val="2"/>
                <c:pt idx="0">
                  <c:v>Staffing</c:v>
                </c:pt>
                <c:pt idx="1">
                  <c:v>Non-Staff</c:v>
                </c:pt>
              </c:strCache>
            </c:strRef>
          </c:cat>
          <c:val>
            <c:numRef>
              <c:f>'Sample-Prof Service Co.'!$B$119:$B$120</c:f>
              <c:numCache>
                <c:formatCode>_("$"* #,##0_);_("$"* \(#,##0\);_("$"* "-"??_);_(@_)</c:formatCode>
                <c:ptCount val="2"/>
                <c:pt idx="0">
                  <c:v>44790</c:v>
                </c:pt>
                <c:pt idx="1">
                  <c:v>22800</c:v>
                </c:pt>
              </c:numCache>
            </c:numRef>
          </c:val>
          <c:extLst>
            <c:ext xmlns:c16="http://schemas.microsoft.com/office/drawing/2014/chart" uri="{C3380CC4-5D6E-409C-BE32-E72D297353CC}">
              <c16:uniqueId val="{00000003-561D-4F25-9092-90A1FAF0B54A}"/>
            </c:ext>
          </c:extLst>
        </c:ser>
        <c:dLbls>
          <c:showLegendKey val="0"/>
          <c:showVal val="0"/>
          <c:showCatName val="0"/>
          <c:showSerName val="0"/>
          <c:showPercent val="0"/>
          <c:showBubbleSize val="0"/>
          <c:showLeaderLines val="1"/>
        </c:dLbls>
      </c:pie3DChart>
      <c:spPr>
        <a:noFill/>
        <a:ln>
          <a:noFill/>
        </a:ln>
        <a:effectLst/>
      </c:spPr>
    </c:plotArea>
    <c:legend>
      <c:legendPos val="b"/>
      <c:layout>
        <c:manualLayout>
          <c:xMode val="edge"/>
          <c:yMode val="edge"/>
          <c:x val="0.36382177837526403"/>
          <c:y val="0.89419795221843001"/>
          <c:w val="0.28796619934703283"/>
          <c:h val="7.3616224593086282E-2"/>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Arial"/>
              <a:ea typeface="Arial"/>
              <a:cs typeface="Arial"/>
            </a:defRPr>
          </a:pPr>
          <a:endParaRPr lang="en-US"/>
        </a:p>
      </c:txPr>
    </c:legend>
    <c:plotVisOnly val="1"/>
    <c:dispBlanksAs val="zero"/>
    <c:showDLblsOverMax val="0"/>
  </c:chart>
  <c:spPr>
    <a:noFill/>
    <a:ln w="3175" cap="flat" cmpd="sng" algn="ctr">
      <a:solidFill>
        <a:srgbClr val="000000"/>
      </a:solidFill>
      <a:prstDash val="solid"/>
      <a:round/>
    </a:ln>
    <a:effectLst/>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Sales &amp; Profit by Quarter</a:t>
            </a:r>
          </a:p>
        </c:rich>
      </c:tx>
      <c:layout>
        <c:manualLayout>
          <c:xMode val="edge"/>
          <c:yMode val="edge"/>
          <c:x val="0.27981675455705651"/>
          <c:y val="3.7542662116040959E-2"/>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manualLayout>
          <c:layoutTarget val="inner"/>
          <c:xMode val="edge"/>
          <c:yMode val="edge"/>
          <c:x val="0.17660570236984657"/>
          <c:y val="0.22525597269624573"/>
          <c:w val="0.79128528983892299"/>
          <c:h val="0.52559726962457343"/>
        </c:manualLayout>
      </c:layout>
      <c:barChart>
        <c:barDir val="col"/>
        <c:grouping val="clustered"/>
        <c:varyColors val="0"/>
        <c:ser>
          <c:idx val="1"/>
          <c:order val="0"/>
          <c:tx>
            <c:strRef>
              <c:f>'Sample-Prof Service Co.'!$D$119</c:f>
              <c:strCache>
                <c:ptCount val="1"/>
                <c:pt idx="0">
                  <c:v>Sales</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'Sample-Prof Service Co.'!$E$118:$H$118</c:f>
              <c:strCache>
                <c:ptCount val="4"/>
                <c:pt idx="0">
                  <c:v>Q1</c:v>
                </c:pt>
                <c:pt idx="1">
                  <c:v>Q2</c:v>
                </c:pt>
                <c:pt idx="2">
                  <c:v>Q3</c:v>
                </c:pt>
                <c:pt idx="3">
                  <c:v>Q4</c:v>
                </c:pt>
              </c:strCache>
            </c:strRef>
          </c:cat>
          <c:val>
            <c:numRef>
              <c:f>'Sample-Prof Service Co.'!$E$119:$H$119</c:f>
              <c:numCache>
                <c:formatCode>_("$"* #,##0_);_("$"* \(#,##0\);_("$"* "-"??_);_(@_)</c:formatCode>
                <c:ptCount val="4"/>
                <c:pt idx="0">
                  <c:v>12000</c:v>
                </c:pt>
                <c:pt idx="1">
                  <c:v>16500</c:v>
                </c:pt>
                <c:pt idx="2">
                  <c:v>21000</c:v>
                </c:pt>
                <c:pt idx="3">
                  <c:v>25500</c:v>
                </c:pt>
              </c:numCache>
            </c:numRef>
          </c:val>
          <c:extLst>
            <c:ext xmlns:c16="http://schemas.microsoft.com/office/drawing/2014/chart" uri="{C3380CC4-5D6E-409C-BE32-E72D297353CC}">
              <c16:uniqueId val="{00000000-F405-4717-AA87-EF4070E90C91}"/>
            </c:ext>
          </c:extLst>
        </c:ser>
        <c:dLbls>
          <c:showLegendKey val="0"/>
          <c:showVal val="0"/>
          <c:showCatName val="0"/>
          <c:showSerName val="0"/>
          <c:showPercent val="0"/>
          <c:showBubbleSize val="0"/>
        </c:dLbls>
        <c:gapWidth val="150"/>
        <c:axId val="149928192"/>
        <c:axId val="149938176"/>
      </c:barChart>
      <c:lineChart>
        <c:grouping val="standard"/>
        <c:varyColors val="0"/>
        <c:ser>
          <c:idx val="0"/>
          <c:order val="1"/>
          <c:tx>
            <c:strRef>
              <c:f>'Sample-Prof Service Co.'!$D$120</c:f>
              <c:strCache>
                <c:ptCount val="1"/>
                <c:pt idx="0">
                  <c:v>Profit</c:v>
                </c:pt>
              </c:strCache>
            </c:strRef>
          </c:tx>
          <c:spPr>
            <a:ln w="34925" cap="rnd">
              <a:solidFill>
                <a:schemeClr val="accent1"/>
              </a:solidFill>
              <a:round/>
            </a:ln>
            <a:effectLst>
              <a:outerShdw blurRad="40000" dist="23000" dir="5400000" rotWithShape="0">
                <a:srgbClr val="000000">
                  <a:alpha val="35000"/>
                </a:srgbClr>
              </a:outerShdw>
            </a:effectLst>
          </c:spPr>
          <c:marker>
            <c:symbol val="none"/>
          </c:marker>
          <c:cat>
            <c:strRef>
              <c:f>'Sample-Prof Service Co.'!$E$118:$H$118</c:f>
              <c:strCache>
                <c:ptCount val="4"/>
                <c:pt idx="0">
                  <c:v>Q1</c:v>
                </c:pt>
                <c:pt idx="1">
                  <c:v>Q2</c:v>
                </c:pt>
                <c:pt idx="2">
                  <c:v>Q3</c:v>
                </c:pt>
                <c:pt idx="3">
                  <c:v>Q4</c:v>
                </c:pt>
              </c:strCache>
            </c:strRef>
          </c:cat>
          <c:val>
            <c:numRef>
              <c:f>'Sample-Prof Service Co.'!$E$120:$H$120</c:f>
              <c:numCache>
                <c:formatCode>_("$"* #,##0_);_("$"* \(#,##0\);_("$"* "-"??_);_(@_)</c:formatCode>
                <c:ptCount val="4"/>
                <c:pt idx="0">
                  <c:v>1010</c:v>
                </c:pt>
                <c:pt idx="1">
                  <c:v>1500</c:v>
                </c:pt>
                <c:pt idx="2">
                  <c:v>1450</c:v>
                </c:pt>
                <c:pt idx="3">
                  <c:v>3450</c:v>
                </c:pt>
              </c:numCache>
            </c:numRef>
          </c:val>
          <c:smooth val="0"/>
          <c:extLst>
            <c:ext xmlns:c16="http://schemas.microsoft.com/office/drawing/2014/chart" uri="{C3380CC4-5D6E-409C-BE32-E72D297353CC}">
              <c16:uniqueId val="{00000001-F405-4717-AA87-EF4070E90C91}"/>
            </c:ext>
          </c:extLst>
        </c:ser>
        <c:dLbls>
          <c:showLegendKey val="0"/>
          <c:showVal val="0"/>
          <c:showCatName val="0"/>
          <c:showSerName val="0"/>
          <c:showPercent val="0"/>
          <c:showBubbleSize val="0"/>
        </c:dLbls>
        <c:marker val="1"/>
        <c:smooth val="0"/>
        <c:axId val="149928192"/>
        <c:axId val="149938176"/>
      </c:lineChart>
      <c:catAx>
        <c:axId val="149928192"/>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9938176"/>
        <c:crosses val="autoZero"/>
        <c:auto val="0"/>
        <c:lblAlgn val="ctr"/>
        <c:lblOffset val="100"/>
        <c:noMultiLvlLbl val="0"/>
      </c:catAx>
      <c:valAx>
        <c:axId val="149938176"/>
        <c:scaling>
          <c:orientation val="minMax"/>
        </c:scaling>
        <c:delete val="0"/>
        <c:axPos val="l"/>
        <c:majorGridlines>
          <c:spPr>
            <a:ln w="9525" cap="flat" cmpd="sng" algn="ctr">
              <a:solidFill>
                <a:schemeClr val="lt1">
                  <a:lumMod val="95000"/>
                  <a:alpha val="10000"/>
                </a:schemeClr>
              </a:solidFill>
              <a:round/>
            </a:ln>
            <a:effectLst/>
          </c:spPr>
        </c:majorGridlines>
        <c:numFmt formatCode="\$#,##0_);[Red]\(\$#,##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99281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MS Sans Serif"/>
                <a:ea typeface="MS Sans Serif"/>
                <a:cs typeface="MS Sans Serif"/>
              </a:defRPr>
            </a:pPr>
            <a:r>
              <a:rPr lang="en-US"/>
              <a:t>Sales, Overhead &amp; Profit before Tax</a:t>
            </a:r>
          </a:p>
        </c:rich>
      </c:tx>
      <c:layout>
        <c:manualLayout>
          <c:xMode val="edge"/>
          <c:yMode val="edge"/>
          <c:x val="0.20121993897104323"/>
          <c:y val="3.3163265306122451E-2"/>
        </c:manualLayout>
      </c:layout>
      <c:overlay val="0"/>
      <c:spPr>
        <a:noFill/>
        <a:ln w="25400">
          <a:noFill/>
        </a:ln>
      </c:spPr>
    </c:title>
    <c:autoTitleDeleted val="0"/>
    <c:plotArea>
      <c:layout>
        <c:manualLayout>
          <c:layoutTarget val="inner"/>
          <c:xMode val="edge"/>
          <c:yMode val="edge"/>
          <c:x val="0.15853690004307205"/>
          <c:y val="0.18622448979591838"/>
          <c:w val="0.77235925662009464"/>
          <c:h val="0.54846938775510201"/>
        </c:manualLayout>
      </c:layout>
      <c:lineChart>
        <c:grouping val="standard"/>
        <c:varyColors val="0"/>
        <c:ser>
          <c:idx val="0"/>
          <c:order val="0"/>
          <c:tx>
            <c:strRef>
              <c:f>'Worksheet-COGS'!$A$6</c:f>
              <c:strCache>
                <c:ptCount val="1"/>
                <c:pt idx="0">
                  <c:v>Gross Sales</c:v>
                </c:pt>
              </c:strCache>
            </c:strRef>
          </c:tx>
          <c:spPr>
            <a:ln w="38100">
              <a:solidFill>
                <a:srgbClr val="0000FF"/>
              </a:solidFill>
              <a:prstDash val="solid"/>
            </a:ln>
          </c:spPr>
          <c:marker>
            <c:symbol val="none"/>
          </c:marker>
          <c:cat>
            <c:strRef>
              <c:f>'Worksheet-COGS'!$B$5:$M$5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'Worksheet-COGS'!$B$6:$M$6</c:f>
              <c:numCache>
                <c:formatCode>#,##0_);[Red]\(#,##0\)</c:formatCode>
                <c:ptCount val="12"/>
              </c:numCache>
            </c:numRef>
          </c:val>
          <c:smooth val="0"/>
          <c:extLst>
            <c:ext xmlns:c16="http://schemas.microsoft.com/office/drawing/2014/chart" uri="{C3380CC4-5D6E-409C-BE32-E72D297353CC}">
              <c16:uniqueId val="{00000000-E360-4CB6-B646-5640A8AB31C5}"/>
            </c:ext>
          </c:extLst>
        </c:ser>
        <c:ser>
          <c:idx val="1"/>
          <c:order val="1"/>
          <c:tx>
            <c:strRef>
              <c:f>'Worksheet-COGS'!$A$48</c:f>
              <c:strCache>
                <c:ptCount val="1"/>
                <c:pt idx="0">
                  <c:v>Total Overhead Expenses</c:v>
                </c:pt>
              </c:strCache>
            </c:strRef>
          </c:tx>
          <c:spPr>
            <a:ln w="38100">
              <a:solidFill>
                <a:srgbClr val="800080"/>
              </a:solidFill>
              <a:prstDash val="solid"/>
            </a:ln>
          </c:spPr>
          <c:marker>
            <c:symbol val="none"/>
          </c:marker>
          <c:cat>
            <c:strRef>
              <c:f>'Worksheet-COGS'!$B$5:$M$5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'Worksheet-COGS'!$B$48:$M$48</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E360-4CB6-B646-5640A8AB31C5}"/>
            </c:ext>
          </c:extLst>
        </c:ser>
        <c:ser>
          <c:idx val="2"/>
          <c:order val="2"/>
          <c:tx>
            <c:strRef>
              <c:f>'Worksheet-COGS'!$A$49</c:f>
              <c:strCache>
                <c:ptCount val="1"/>
                <c:pt idx="0">
                  <c:v>Profit before Tax</c:v>
                </c:pt>
              </c:strCache>
            </c:strRef>
          </c:tx>
          <c:spPr>
            <a:ln w="38100">
              <a:solidFill>
                <a:srgbClr val="008000"/>
              </a:solidFill>
              <a:prstDash val="solid"/>
            </a:ln>
          </c:spPr>
          <c:marker>
            <c:symbol val="none"/>
          </c:marker>
          <c:cat>
            <c:strRef>
              <c:f>'Worksheet-COGS'!$B$5:$M$5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'Worksheet-COGS'!$B$49:$M$49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E360-4CB6-B646-5640A8AB31C5}"/>
            </c:ext>
          </c:extLst>
        </c:ser>
        <c:dLbls>
          <c:showLegendKey val="0"/>
          <c:showVal val="0"/>
          <c:showCatName val="0"/>
          <c:showSerName val="0"/>
          <c:showPercent val="0"/>
          <c:showBubbleSize val="0"/>
        </c:dLbls>
        <c:smooth val="0"/>
        <c:axId val="151074304"/>
        <c:axId val="151075840"/>
      </c:lineChart>
      <c:catAx>
        <c:axId val="151074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MS Sans Serif"/>
                <a:ea typeface="MS Sans Serif"/>
                <a:cs typeface="MS Sans Serif"/>
              </a:defRPr>
            </a:pPr>
            <a:endParaRPr lang="en-US"/>
          </a:p>
        </c:txPr>
        <c:crossAx val="151075840"/>
        <c:crosses val="autoZero"/>
        <c:auto val="0"/>
        <c:lblAlgn val="ctr"/>
        <c:lblOffset val="100"/>
        <c:tickLblSkip val="1"/>
        <c:tickMarkSkip val="1"/>
        <c:noMultiLvlLbl val="0"/>
      </c:catAx>
      <c:valAx>
        <c:axId val="151075840"/>
        <c:scaling>
          <c:orientation val="minMax"/>
        </c:scaling>
        <c:delete val="0"/>
        <c:axPos val="l"/>
        <c:numFmt formatCode="\$#,##0_);[Red]\(\$#,##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S Sans Serif"/>
                <a:ea typeface="MS Sans Serif"/>
                <a:cs typeface="MS Sans Serif"/>
              </a:defRPr>
            </a:pPr>
            <a:endParaRPr lang="en-US"/>
          </a:p>
        </c:txPr>
        <c:crossAx val="151074304"/>
        <c:crosses val="autoZero"/>
        <c:crossBetween val="midCat"/>
      </c:valAx>
      <c:spPr>
        <a:solidFill>
          <a:srgbClr val="FFFFFF"/>
        </a:solidFill>
        <a:ln w="25400">
          <a:noFill/>
        </a:ln>
      </c:spPr>
    </c:plotArea>
    <c:legend>
      <c:legendPos val="b"/>
      <c:layout>
        <c:manualLayout>
          <c:xMode val="edge"/>
          <c:yMode val="edge"/>
          <c:x val="9.3496148347310237E-2"/>
          <c:y val="0.92346938775510201"/>
          <c:w val="0.89837569084352253"/>
          <c:h val="6.1224489795918324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MS Sans Serif"/>
              <a:ea typeface="MS Sans Serif"/>
              <a:cs typeface="MS Sans Serif"/>
            </a:defRPr>
          </a:pPr>
          <a:endParaRPr lang="en-US"/>
        </a:p>
      </c:txPr>
    </c:legend>
    <c:plotVisOnly val="0"/>
    <c:dispBlanksAs val="gap"/>
    <c:showDLblsOverMax val="0"/>
  </c:chart>
  <c:spPr>
    <a:solidFill>
      <a:srgbClr val="FFFF99"/>
    </a:solidFill>
    <a:ln w="3175">
      <a:solidFill>
        <a:srgbClr val="000000"/>
      </a:solidFill>
      <a:prstDash val="solid"/>
    </a:ln>
  </c:spPr>
  <c:txPr>
    <a:bodyPr/>
    <a:lstStyle/>
    <a:p>
      <a:pPr>
        <a:defRPr sz="1000" b="0" i="0" u="none" strike="noStrike" baseline="0">
          <a:solidFill>
            <a:srgbClr val="000000"/>
          </a:solidFill>
          <a:latin typeface="MS Sans Serif"/>
          <a:ea typeface="MS Sans Serif"/>
          <a:cs typeface="MS Sans Serif"/>
        </a:defRPr>
      </a:pPr>
      <a:endParaRPr lang="en-US"/>
    </a:p>
  </c:txPr>
  <c:printSettings>
    <c:headerFooter alignWithMargins="0">
      <c:oddHeader>&amp;F</c:oddHeader>
      <c:oddFooter>Page &amp;P</c:oddFooter>
    </c:headerFooter>
    <c:pageMargins b="1" l="0.75" r="0.75" t="1" header="0.5" footer="0.5"/>
    <c:pageSetup orientation="landscape"/>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Key Financial Percentages</a:t>
            </a:r>
          </a:p>
        </c:rich>
      </c:tx>
      <c:layout>
        <c:manualLayout>
          <c:xMode val="edge"/>
          <c:yMode val="edge"/>
          <c:x val="0.26255755701770156"/>
          <c:y val="3.3419023136246784E-2"/>
        </c:manualLayout>
      </c:layout>
      <c:overlay val="0"/>
      <c:spPr>
        <a:noFill/>
        <a:ln w="25400">
          <a:noFill/>
        </a:ln>
      </c:spPr>
    </c:title>
    <c:autoTitleDeleted val="0"/>
    <c:plotArea>
      <c:layout>
        <c:manualLayout>
          <c:layoutTarget val="inner"/>
          <c:xMode val="edge"/>
          <c:yMode val="edge"/>
          <c:x val="0.16210081804013726"/>
          <c:y val="0.17994858611825193"/>
          <c:w val="0.80593786997420358"/>
          <c:h val="0.57840616966580982"/>
        </c:manualLayout>
      </c:layout>
      <c:barChart>
        <c:barDir val="col"/>
        <c:grouping val="clustered"/>
        <c:varyColors val="0"/>
        <c:ser>
          <c:idx val="1"/>
          <c:order val="0"/>
          <c:tx>
            <c:strRef>
              <c:f>'Worksheet-COGS'!$A$118</c:f>
              <c:strCache>
                <c:ptCount val="1"/>
                <c:pt idx="0">
                  <c:v>Cost of Goods Sold</c:v>
                </c:pt>
              </c:strCache>
            </c:strRef>
          </c:tx>
          <c:spPr>
            <a:solidFill>
              <a:srgbClr val="993366"/>
            </a:solidFill>
            <a:ln w="12700">
              <a:solidFill>
                <a:srgbClr val="000000"/>
              </a:solidFill>
              <a:prstDash val="solid"/>
            </a:ln>
          </c:spPr>
          <c:invertIfNegative val="0"/>
          <c:val>
            <c:numRef>
              <c:f>'Worksheet-COGS'!$B$118:$M$118</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E76-4C43-8F64-CD0BE5280EE9}"/>
            </c:ext>
          </c:extLst>
        </c:ser>
        <c:dLbls>
          <c:showLegendKey val="0"/>
          <c:showVal val="0"/>
          <c:showCatName val="0"/>
          <c:showSerName val="0"/>
          <c:showPercent val="0"/>
          <c:showBubbleSize val="0"/>
        </c:dLbls>
        <c:gapWidth val="150"/>
        <c:axId val="151130496"/>
        <c:axId val="151132032"/>
      </c:barChart>
      <c:lineChart>
        <c:grouping val="standard"/>
        <c:varyColors val="0"/>
        <c:ser>
          <c:idx val="0"/>
          <c:order val="1"/>
          <c:tx>
            <c:strRef>
              <c:f>'Worksheet-COGS'!$A$119</c:f>
              <c:strCache>
                <c:ptCount val="1"/>
                <c:pt idx="0">
                  <c:v>Gross Profit</c:v>
                </c:pt>
              </c:strCache>
            </c:strRef>
          </c:tx>
          <c:spPr>
            <a:ln w="38100">
              <a:solidFill>
                <a:srgbClr val="000080"/>
              </a:solidFill>
              <a:prstDash val="solid"/>
            </a:ln>
          </c:spPr>
          <c:marker>
            <c:symbol val="none"/>
          </c:marker>
          <c:val>
            <c:numRef>
              <c:f>'Worksheet-COGS'!$B$119:$M$119</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DE76-4C43-8F64-CD0BE5280EE9}"/>
            </c:ext>
          </c:extLst>
        </c:ser>
        <c:dLbls>
          <c:showLegendKey val="0"/>
          <c:showVal val="0"/>
          <c:showCatName val="0"/>
          <c:showSerName val="0"/>
          <c:showPercent val="0"/>
          <c:showBubbleSize val="0"/>
        </c:dLbls>
        <c:marker val="1"/>
        <c:smooth val="0"/>
        <c:axId val="151130496"/>
        <c:axId val="151132032"/>
      </c:lineChart>
      <c:lineChart>
        <c:grouping val="standard"/>
        <c:varyColors val="0"/>
        <c:ser>
          <c:idx val="2"/>
          <c:order val="2"/>
          <c:tx>
            <c:strRef>
              <c:f>'Worksheet-COGS'!$A$120</c:f>
              <c:strCache>
                <c:ptCount val="1"/>
                <c:pt idx="0">
                  <c:v>Overhead Expenses</c:v>
                </c:pt>
              </c:strCache>
            </c:strRef>
          </c:tx>
          <c:spPr>
            <a:ln w="38100">
              <a:solidFill>
                <a:srgbClr val="FFFF00"/>
              </a:solidFill>
              <a:prstDash val="solid"/>
            </a:ln>
          </c:spPr>
          <c:marker>
            <c:symbol val="none"/>
          </c:marker>
          <c:val>
            <c:numRef>
              <c:f>'Worksheet-COGS'!$B$120:$M$120</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DE76-4C43-8F64-CD0BE5280EE9}"/>
            </c:ext>
          </c:extLst>
        </c:ser>
        <c:ser>
          <c:idx val="3"/>
          <c:order val="3"/>
          <c:tx>
            <c:strRef>
              <c:f>'Worksheet-COGS'!$A$121</c:f>
              <c:strCache>
                <c:ptCount val="1"/>
                <c:pt idx="0">
                  <c:v>Profit Before Tax</c:v>
                </c:pt>
              </c:strCache>
            </c:strRef>
          </c:tx>
          <c:spPr>
            <a:ln w="38100">
              <a:solidFill>
                <a:srgbClr val="00FFFF"/>
              </a:solidFill>
              <a:prstDash val="solid"/>
            </a:ln>
          </c:spPr>
          <c:marker>
            <c:symbol val="none"/>
          </c:marker>
          <c:val>
            <c:numRef>
              <c:f>'Worksheet-COGS'!$B$121:$M$121</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DE76-4C43-8F64-CD0BE5280EE9}"/>
            </c:ext>
          </c:extLst>
        </c:ser>
        <c:dLbls>
          <c:showLegendKey val="0"/>
          <c:showVal val="0"/>
          <c:showCatName val="0"/>
          <c:showSerName val="0"/>
          <c:showPercent val="0"/>
          <c:showBubbleSize val="0"/>
        </c:dLbls>
        <c:marker val="1"/>
        <c:smooth val="0"/>
        <c:axId val="151133568"/>
        <c:axId val="151159936"/>
      </c:lineChart>
      <c:catAx>
        <c:axId val="151130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1132032"/>
        <c:crosses val="autoZero"/>
        <c:auto val="0"/>
        <c:lblAlgn val="ctr"/>
        <c:lblOffset val="100"/>
        <c:tickLblSkip val="1"/>
        <c:tickMarkSkip val="1"/>
        <c:noMultiLvlLbl val="0"/>
      </c:catAx>
      <c:valAx>
        <c:axId val="15113203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1130496"/>
        <c:crosses val="autoZero"/>
        <c:crossBetween val="between"/>
      </c:valAx>
      <c:catAx>
        <c:axId val="151133568"/>
        <c:scaling>
          <c:orientation val="minMax"/>
        </c:scaling>
        <c:delete val="1"/>
        <c:axPos val="b"/>
        <c:majorTickMark val="out"/>
        <c:minorTickMark val="none"/>
        <c:tickLblPos val="nextTo"/>
        <c:crossAx val="151159936"/>
        <c:crosses val="autoZero"/>
        <c:auto val="0"/>
        <c:lblAlgn val="ctr"/>
        <c:lblOffset val="100"/>
        <c:noMultiLvlLbl val="0"/>
      </c:catAx>
      <c:valAx>
        <c:axId val="151159936"/>
        <c:scaling>
          <c:orientation val="minMax"/>
        </c:scaling>
        <c:delete val="1"/>
        <c:axPos val="l"/>
        <c:numFmt formatCode="0.0%" sourceLinked="1"/>
        <c:majorTickMark val="out"/>
        <c:minorTickMark val="none"/>
        <c:tickLblPos val="nextTo"/>
        <c:crossAx val="151133568"/>
        <c:crosses val="autoZero"/>
        <c:crossBetween val="between"/>
      </c:valAx>
      <c:spPr>
        <a:solidFill>
          <a:srgbClr val="FFFFFF"/>
        </a:solidFill>
        <a:ln w="12700">
          <a:solidFill>
            <a:srgbClr val="808080"/>
          </a:solidFill>
          <a:prstDash val="solid"/>
        </a:ln>
      </c:spPr>
    </c:plotArea>
    <c:legend>
      <c:legendPos val="b"/>
      <c:layout>
        <c:manualLayout>
          <c:xMode val="edge"/>
          <c:yMode val="edge"/>
          <c:x val="0.21232924651541843"/>
          <c:y val="0.86632390745501286"/>
          <c:w val="0.70319802490442118"/>
          <c:h val="0.1156812339331619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Cost of Goods Sold</a:t>
            </a:r>
          </a:p>
        </c:rich>
      </c:tx>
      <c:layout>
        <c:manualLayout>
          <c:xMode val="edge"/>
          <c:yMode val="edge"/>
          <c:x val="0.34349657512323156"/>
          <c:y val="3.7542662116040959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30081360520993156"/>
          <c:y val="0.38907849829351537"/>
          <c:w val="0.40040729882673326"/>
          <c:h val="0.26621160409556316"/>
        </c:manualLayout>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4959-4D52-81E8-ED9EFBD4CA09}"/>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2-4959-4D52-81E8-ED9EFBD4CA09}"/>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4-4959-4D52-81E8-ED9EFBD4CA09}"/>
              </c:ext>
            </c:extLst>
          </c:dPt>
          <c:dLbls>
            <c:numFmt formatCode="0%" sourceLinked="0"/>
            <c:spPr>
              <a:noFill/>
              <a:ln w="25400">
                <a:noFill/>
              </a:ln>
            </c:spPr>
            <c:txPr>
              <a:bodyPr wrap="square" lIns="38100" tIns="19050" rIns="38100" bIns="19050" anchor="ctr">
                <a:spAutoFit/>
              </a:bodyPr>
              <a:lstStyle/>
              <a:p>
                <a:pPr>
                  <a:defRPr sz="100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c:ext xmlns:c15="http://schemas.microsoft.com/office/drawing/2012/chart" uri="{CE6537A1-D6FC-4f65-9D91-7224C49458BB}"/>
            </c:extLst>
          </c:dLbls>
          <c:cat>
            <c:strRef>
              <c:f>'Worksheet-COGS'!$A$124:$A$126</c:f>
              <c:strCache>
                <c:ptCount val="3"/>
                <c:pt idx="0">
                  <c:v>Labor</c:v>
                </c:pt>
                <c:pt idx="1">
                  <c:v>Materials</c:v>
                </c:pt>
                <c:pt idx="2">
                  <c:v>Overhead</c:v>
                </c:pt>
              </c:strCache>
            </c:strRef>
          </c:cat>
          <c:val>
            <c:numRef>
              <c:f>'Worksheet-COGS'!$B$124:$B$126</c:f>
              <c:numCache>
                <c:formatCode>_("$"* #,##0_);_("$"* \(#,##0\);_("$"* "-"??_);_(@_)</c:formatCode>
                <c:ptCount val="3"/>
                <c:pt idx="0">
                  <c:v>0</c:v>
                </c:pt>
                <c:pt idx="1">
                  <c:v>0</c:v>
                </c:pt>
                <c:pt idx="2">
                  <c:v>0</c:v>
                </c:pt>
              </c:numCache>
            </c:numRef>
          </c:val>
          <c:extLst>
            <c:ext xmlns:c16="http://schemas.microsoft.com/office/drawing/2014/chart" uri="{C3380CC4-5D6E-409C-BE32-E72D297353CC}">
              <c16:uniqueId val="{00000005-4959-4D52-81E8-ED9EFBD4CA09}"/>
            </c:ext>
          </c:extLst>
        </c:ser>
        <c:dLbls>
          <c:showLegendKey val="0"/>
          <c:showVal val="0"/>
          <c:showCatName val="0"/>
          <c:showSerName val="0"/>
          <c:showPercent val="0"/>
          <c:showBubbleSize val="0"/>
          <c:showLeaderLines val="1"/>
        </c:dLbls>
      </c:pie3DChart>
      <c:spPr>
        <a:noFill/>
        <a:ln w="25400">
          <a:noFill/>
        </a:ln>
      </c:spPr>
    </c:plotArea>
    <c:legend>
      <c:legendPos val="b"/>
      <c:layout>
        <c:manualLayout>
          <c:xMode val="edge"/>
          <c:yMode val="edge"/>
          <c:x val="0.30284616861916652"/>
          <c:y val="0.89419795221843001"/>
          <c:w val="0.39634231696647676"/>
          <c:h val="8.19112627986348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CCFFCC"/>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Sales &amp; Profit by Quarter</a:t>
            </a:r>
          </a:p>
        </c:rich>
      </c:tx>
      <c:layout>
        <c:manualLayout>
          <c:xMode val="edge"/>
          <c:yMode val="edge"/>
          <c:x val="0.27981675455705651"/>
          <c:y val="3.7542662116040959E-2"/>
        </c:manualLayout>
      </c:layout>
      <c:overlay val="0"/>
      <c:spPr>
        <a:noFill/>
        <a:ln w="25400">
          <a:noFill/>
        </a:ln>
      </c:spPr>
    </c:title>
    <c:autoTitleDeleted val="0"/>
    <c:plotArea>
      <c:layout>
        <c:manualLayout>
          <c:layoutTarget val="inner"/>
          <c:xMode val="edge"/>
          <c:yMode val="edge"/>
          <c:x val="0.10321112476159865"/>
          <c:y val="0.22525597269624573"/>
          <c:w val="0.86467986744717096"/>
          <c:h val="0.52559726962457343"/>
        </c:manualLayout>
      </c:layout>
      <c:barChart>
        <c:barDir val="col"/>
        <c:grouping val="clustered"/>
        <c:varyColors val="0"/>
        <c:ser>
          <c:idx val="1"/>
          <c:order val="0"/>
          <c:tx>
            <c:strRef>
              <c:f>'Worksheet-COGS'!$D$124</c:f>
              <c:strCache>
                <c:ptCount val="1"/>
                <c:pt idx="0">
                  <c:v>Sales</c:v>
                </c:pt>
              </c:strCache>
            </c:strRef>
          </c:tx>
          <c:spPr>
            <a:solidFill>
              <a:srgbClr val="993366"/>
            </a:solidFill>
            <a:ln w="12700">
              <a:solidFill>
                <a:srgbClr val="000000"/>
              </a:solidFill>
              <a:prstDash val="solid"/>
            </a:ln>
          </c:spPr>
          <c:invertIfNegative val="0"/>
          <c:cat>
            <c:strRef>
              <c:f>'Worksheet-COGS'!$E$123:$H$123</c:f>
              <c:strCache>
                <c:ptCount val="4"/>
                <c:pt idx="0">
                  <c:v>Q1</c:v>
                </c:pt>
                <c:pt idx="1">
                  <c:v>Q2</c:v>
                </c:pt>
                <c:pt idx="2">
                  <c:v>Q3</c:v>
                </c:pt>
                <c:pt idx="3">
                  <c:v>Q4</c:v>
                </c:pt>
              </c:strCache>
            </c:strRef>
          </c:cat>
          <c:val>
            <c:numRef>
              <c:f>'Worksheet-COGS'!$E$124:$H$124</c:f>
              <c:numCache>
                <c:formatCode>#,##0_);[Red]\(#,##0\)</c:formatCode>
                <c:ptCount val="4"/>
                <c:pt idx="0">
                  <c:v>0</c:v>
                </c:pt>
                <c:pt idx="1">
                  <c:v>0</c:v>
                </c:pt>
                <c:pt idx="2">
                  <c:v>0</c:v>
                </c:pt>
                <c:pt idx="3">
                  <c:v>0</c:v>
                </c:pt>
              </c:numCache>
            </c:numRef>
          </c:val>
          <c:extLst>
            <c:ext xmlns:c16="http://schemas.microsoft.com/office/drawing/2014/chart" uri="{C3380CC4-5D6E-409C-BE32-E72D297353CC}">
              <c16:uniqueId val="{00000000-75EA-4205-A197-38401F02D551}"/>
            </c:ext>
          </c:extLst>
        </c:ser>
        <c:dLbls>
          <c:showLegendKey val="0"/>
          <c:showVal val="0"/>
          <c:showCatName val="0"/>
          <c:showSerName val="0"/>
          <c:showPercent val="0"/>
          <c:showBubbleSize val="0"/>
        </c:dLbls>
        <c:gapWidth val="150"/>
        <c:axId val="151222528"/>
        <c:axId val="151228800"/>
      </c:barChart>
      <c:lineChart>
        <c:grouping val="standard"/>
        <c:varyColors val="0"/>
        <c:ser>
          <c:idx val="0"/>
          <c:order val="1"/>
          <c:tx>
            <c:strRef>
              <c:f>'Worksheet-COGS'!$D$125</c:f>
              <c:strCache>
                <c:ptCount val="1"/>
                <c:pt idx="0">
                  <c:v>Profit</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'Worksheet-COGS'!$E$123:$H$123</c:f>
              <c:strCache>
                <c:ptCount val="4"/>
                <c:pt idx="0">
                  <c:v>Q1</c:v>
                </c:pt>
                <c:pt idx="1">
                  <c:v>Q2</c:v>
                </c:pt>
                <c:pt idx="2">
                  <c:v>Q3</c:v>
                </c:pt>
                <c:pt idx="3">
                  <c:v>Q4</c:v>
                </c:pt>
              </c:strCache>
            </c:strRef>
          </c:cat>
          <c:val>
            <c:numRef>
              <c:f>'Worksheet-COGS'!$E$125:$H$125</c:f>
              <c:numCache>
                <c:formatCode>#,##0_);[Red]\(#,##0\)</c:formatCode>
                <c:ptCount val="4"/>
                <c:pt idx="0">
                  <c:v>0</c:v>
                </c:pt>
                <c:pt idx="1">
                  <c:v>0</c:v>
                </c:pt>
                <c:pt idx="2">
                  <c:v>0</c:v>
                </c:pt>
                <c:pt idx="3">
                  <c:v>0</c:v>
                </c:pt>
              </c:numCache>
            </c:numRef>
          </c:val>
          <c:smooth val="0"/>
          <c:extLst>
            <c:ext xmlns:c16="http://schemas.microsoft.com/office/drawing/2014/chart" uri="{C3380CC4-5D6E-409C-BE32-E72D297353CC}">
              <c16:uniqueId val="{00000001-75EA-4205-A197-38401F02D551}"/>
            </c:ext>
          </c:extLst>
        </c:ser>
        <c:dLbls>
          <c:showLegendKey val="0"/>
          <c:showVal val="0"/>
          <c:showCatName val="0"/>
          <c:showSerName val="0"/>
          <c:showPercent val="0"/>
          <c:showBubbleSize val="0"/>
        </c:dLbls>
        <c:marker val="1"/>
        <c:smooth val="0"/>
        <c:axId val="151230336"/>
        <c:axId val="151231872"/>
      </c:lineChart>
      <c:catAx>
        <c:axId val="15122252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1228800"/>
        <c:crosses val="autoZero"/>
        <c:auto val="0"/>
        <c:lblAlgn val="ctr"/>
        <c:lblOffset val="100"/>
        <c:tickLblSkip val="1"/>
        <c:tickMarkSkip val="1"/>
        <c:noMultiLvlLbl val="0"/>
      </c:catAx>
      <c:valAx>
        <c:axId val="151228800"/>
        <c:scaling>
          <c:orientation val="minMax"/>
        </c:scaling>
        <c:delete val="0"/>
        <c:axPos val="l"/>
        <c:numFmt formatCode="\$#,##0_);[Red]\(\$#,##0\)"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1222528"/>
        <c:crosses val="autoZero"/>
        <c:crossBetween val="between"/>
      </c:valAx>
      <c:catAx>
        <c:axId val="151230336"/>
        <c:scaling>
          <c:orientation val="minMax"/>
        </c:scaling>
        <c:delete val="1"/>
        <c:axPos val="b"/>
        <c:numFmt formatCode="General" sourceLinked="1"/>
        <c:majorTickMark val="out"/>
        <c:minorTickMark val="none"/>
        <c:tickLblPos val="nextTo"/>
        <c:crossAx val="151231872"/>
        <c:crosses val="autoZero"/>
        <c:auto val="0"/>
        <c:lblAlgn val="ctr"/>
        <c:lblOffset val="100"/>
        <c:noMultiLvlLbl val="0"/>
      </c:catAx>
      <c:valAx>
        <c:axId val="151231872"/>
        <c:scaling>
          <c:orientation val="minMax"/>
        </c:scaling>
        <c:delete val="1"/>
        <c:axPos val="l"/>
        <c:numFmt formatCode="#,##0_);[Red]\(#,##0\)" sourceLinked="1"/>
        <c:majorTickMark val="out"/>
        <c:minorTickMark val="none"/>
        <c:tickLblPos val="nextTo"/>
        <c:crossAx val="151230336"/>
        <c:crosses val="autoZero"/>
        <c:crossBetween val="between"/>
      </c:valAx>
      <c:spPr>
        <a:solidFill>
          <a:srgbClr val="C0C0C0"/>
        </a:solidFill>
        <a:ln w="12700">
          <a:solidFill>
            <a:srgbClr val="808080"/>
          </a:solidFill>
          <a:prstDash val="solid"/>
        </a:ln>
      </c:spPr>
    </c:plotArea>
    <c:legend>
      <c:legendPos val="b"/>
      <c:layout>
        <c:manualLayout>
          <c:xMode val="edge"/>
          <c:yMode val="edge"/>
          <c:x val="0.37385369260035156"/>
          <c:y val="0.89419795221843001"/>
          <c:w val="0.32110115822678126"/>
          <c:h val="8.19112627986348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MS Sans Serif"/>
                <a:ea typeface="MS Sans Serif"/>
                <a:cs typeface="MS Sans Serif"/>
              </a:defRPr>
            </a:pPr>
            <a:r>
              <a:rPr lang="en-US"/>
              <a:t>Sales, Overhead &amp; Profit before Tax</a:t>
            </a:r>
          </a:p>
        </c:rich>
      </c:tx>
      <c:layout>
        <c:manualLayout>
          <c:xMode val="edge"/>
          <c:yMode val="edge"/>
          <c:x val="0.20121993897104323"/>
          <c:y val="3.3163265306122451E-2"/>
        </c:manualLayout>
      </c:layout>
      <c:overlay val="0"/>
      <c:spPr>
        <a:noFill/>
        <a:ln w="25400">
          <a:noFill/>
        </a:ln>
      </c:spPr>
    </c:title>
    <c:autoTitleDeleted val="0"/>
    <c:plotArea>
      <c:layout>
        <c:manualLayout>
          <c:layoutTarget val="inner"/>
          <c:xMode val="edge"/>
          <c:yMode val="edge"/>
          <c:x val="0.15853690004307205"/>
          <c:y val="0.18622448979591838"/>
          <c:w val="0.77235925662009464"/>
          <c:h val="0.54846938775510201"/>
        </c:manualLayout>
      </c:layout>
      <c:lineChart>
        <c:grouping val="standard"/>
        <c:varyColors val="0"/>
        <c:ser>
          <c:idx val="0"/>
          <c:order val="0"/>
          <c:tx>
            <c:strRef>
              <c:f>'Worksheet-No COGS)'!$A$6</c:f>
              <c:strCache>
                <c:ptCount val="1"/>
                <c:pt idx="0">
                  <c:v>Revenues</c:v>
                </c:pt>
              </c:strCache>
            </c:strRef>
          </c:tx>
          <c:spPr>
            <a:ln w="38100">
              <a:solidFill>
                <a:srgbClr val="0000FF"/>
              </a:solidFill>
              <a:prstDash val="solid"/>
            </a:ln>
          </c:spPr>
          <c:marker>
            <c:symbol val="none"/>
          </c:marker>
          <c:cat>
            <c:strRef>
              <c:f>'Worksheet-No COGS)'!$B$5:$M$5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'Worksheet-No COGS)'!$B$6:$M$6</c:f>
              <c:numCache>
                <c:formatCode>#,##0_);[Red]\(#,##0\)</c:formatCode>
                <c:ptCount val="12"/>
              </c:numCache>
            </c:numRef>
          </c:val>
          <c:smooth val="0"/>
          <c:extLst>
            <c:ext xmlns:c16="http://schemas.microsoft.com/office/drawing/2014/chart" uri="{C3380CC4-5D6E-409C-BE32-E72D297353CC}">
              <c16:uniqueId val="{00000000-9884-4532-8F95-B09EF3B3A518}"/>
            </c:ext>
          </c:extLst>
        </c:ser>
        <c:ser>
          <c:idx val="1"/>
          <c:order val="1"/>
          <c:tx>
            <c:strRef>
              <c:f>'Worksheet-No COGS)'!$A$42</c:f>
              <c:strCache>
                <c:ptCount val="1"/>
                <c:pt idx="0">
                  <c:v>Total Overhead </c:v>
                </c:pt>
              </c:strCache>
            </c:strRef>
          </c:tx>
          <c:spPr>
            <a:ln w="38100">
              <a:solidFill>
                <a:srgbClr val="800080"/>
              </a:solidFill>
              <a:prstDash val="solid"/>
            </a:ln>
          </c:spPr>
          <c:marker>
            <c:symbol val="none"/>
          </c:marker>
          <c:cat>
            <c:strRef>
              <c:f>'Worksheet-No COGS)'!$B$5:$M$5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'Worksheet-No COGS)'!$B$42:$M$42</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9884-4532-8F95-B09EF3B3A518}"/>
            </c:ext>
          </c:extLst>
        </c:ser>
        <c:ser>
          <c:idx val="2"/>
          <c:order val="2"/>
          <c:tx>
            <c:strRef>
              <c:f>'Worksheet-No COGS)'!$A$44</c:f>
              <c:strCache>
                <c:ptCount val="1"/>
                <c:pt idx="0">
                  <c:v>Profit before Tax</c:v>
                </c:pt>
              </c:strCache>
            </c:strRef>
          </c:tx>
          <c:spPr>
            <a:ln w="38100">
              <a:solidFill>
                <a:srgbClr val="008000"/>
              </a:solidFill>
              <a:prstDash val="solid"/>
            </a:ln>
          </c:spPr>
          <c:marker>
            <c:symbol val="none"/>
          </c:marker>
          <c:cat>
            <c:strRef>
              <c:f>'Worksheet-No COGS)'!$B$5:$M$5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'Worksheet-No COGS)'!$B$44:$M$44</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9884-4532-8F95-B09EF3B3A518}"/>
            </c:ext>
          </c:extLst>
        </c:ser>
        <c:dLbls>
          <c:showLegendKey val="0"/>
          <c:showVal val="0"/>
          <c:showCatName val="0"/>
          <c:showSerName val="0"/>
          <c:showPercent val="0"/>
          <c:showBubbleSize val="0"/>
        </c:dLbls>
        <c:smooth val="0"/>
        <c:axId val="151698048"/>
        <c:axId val="151703936"/>
      </c:lineChart>
      <c:catAx>
        <c:axId val="151698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MS Sans Serif"/>
                <a:ea typeface="MS Sans Serif"/>
                <a:cs typeface="MS Sans Serif"/>
              </a:defRPr>
            </a:pPr>
            <a:endParaRPr lang="en-US"/>
          </a:p>
        </c:txPr>
        <c:crossAx val="151703936"/>
        <c:crosses val="autoZero"/>
        <c:auto val="0"/>
        <c:lblAlgn val="ctr"/>
        <c:lblOffset val="100"/>
        <c:tickLblSkip val="1"/>
        <c:tickMarkSkip val="1"/>
        <c:noMultiLvlLbl val="0"/>
      </c:catAx>
      <c:valAx>
        <c:axId val="151703936"/>
        <c:scaling>
          <c:orientation val="minMax"/>
        </c:scaling>
        <c:delete val="0"/>
        <c:axPos val="l"/>
        <c:numFmt formatCode="\$#,##0_);[Red]\(\$#,##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S Sans Serif"/>
                <a:ea typeface="MS Sans Serif"/>
                <a:cs typeface="MS Sans Serif"/>
              </a:defRPr>
            </a:pPr>
            <a:endParaRPr lang="en-US"/>
          </a:p>
        </c:txPr>
        <c:crossAx val="151698048"/>
        <c:crosses val="autoZero"/>
        <c:crossBetween val="midCat"/>
      </c:valAx>
      <c:spPr>
        <a:solidFill>
          <a:srgbClr val="FFFFFF"/>
        </a:solidFill>
        <a:ln w="25400">
          <a:noFill/>
        </a:ln>
      </c:spPr>
    </c:plotArea>
    <c:legend>
      <c:legendPos val="b"/>
      <c:layout>
        <c:manualLayout>
          <c:xMode val="edge"/>
          <c:yMode val="edge"/>
          <c:x val="0.17073213409299448"/>
          <c:y val="0.92346938775510201"/>
          <c:w val="0.75203401404092785"/>
          <c:h val="6.1224489795918324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MS Sans Serif"/>
              <a:ea typeface="MS Sans Serif"/>
              <a:cs typeface="MS Sans Serif"/>
            </a:defRPr>
          </a:pPr>
          <a:endParaRPr lang="en-US"/>
        </a:p>
      </c:txPr>
    </c:legend>
    <c:plotVisOnly val="0"/>
    <c:dispBlanksAs val="gap"/>
    <c:showDLblsOverMax val="0"/>
  </c:chart>
  <c:spPr>
    <a:solidFill>
      <a:srgbClr val="FFFF99"/>
    </a:solidFill>
    <a:ln w="3175">
      <a:solidFill>
        <a:srgbClr val="000000"/>
      </a:solidFill>
      <a:prstDash val="solid"/>
    </a:ln>
  </c:spPr>
  <c:txPr>
    <a:bodyPr/>
    <a:lstStyle/>
    <a:p>
      <a:pPr>
        <a:defRPr sz="1000" b="0" i="0" u="none" strike="noStrike" baseline="0">
          <a:solidFill>
            <a:srgbClr val="000000"/>
          </a:solidFill>
          <a:latin typeface="MS Sans Serif"/>
          <a:ea typeface="MS Sans Serif"/>
          <a:cs typeface="MS Sans Serif"/>
        </a:defRPr>
      </a:pPr>
      <a:endParaRPr lang="en-US"/>
    </a:p>
  </c:txPr>
  <c:printSettings>
    <c:headerFooter alignWithMargins="0">
      <c:oddHeader>&amp;F</c:oddHeader>
      <c:oddFooter>Page &amp;P</c:oddFooter>
    </c:headerFooter>
    <c:pageMargins b="1" l="0.75" r="0.75" t="1" header="0.5" footer="0.5"/>
    <c:pageSetup orientation="landscape"/>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Key Financial Percentages</a:t>
            </a:r>
          </a:p>
        </c:rich>
      </c:tx>
      <c:layout>
        <c:manualLayout>
          <c:xMode val="edge"/>
          <c:yMode val="edge"/>
          <c:x val="0.26255755701770156"/>
          <c:y val="3.3419023136246784E-2"/>
        </c:manualLayout>
      </c:layout>
      <c:overlay val="0"/>
      <c:spPr>
        <a:noFill/>
        <a:ln w="25400">
          <a:noFill/>
        </a:ln>
      </c:spPr>
    </c:title>
    <c:autoTitleDeleted val="0"/>
    <c:plotArea>
      <c:layout>
        <c:manualLayout>
          <c:layoutTarget val="inner"/>
          <c:xMode val="edge"/>
          <c:yMode val="edge"/>
          <c:x val="0.16210081804013726"/>
          <c:y val="0.17994858611825193"/>
          <c:w val="0.80593786997420358"/>
          <c:h val="0.57840616966580982"/>
        </c:manualLayout>
      </c:layout>
      <c:lineChart>
        <c:grouping val="standard"/>
        <c:varyColors val="0"/>
        <c:ser>
          <c:idx val="2"/>
          <c:order val="0"/>
          <c:tx>
            <c:strRef>
              <c:f>'Worksheet-No COGS)'!$A$42</c:f>
              <c:strCache>
                <c:ptCount val="1"/>
                <c:pt idx="0">
                  <c:v>Total Overhead </c:v>
                </c:pt>
              </c:strCache>
            </c:strRef>
          </c:tx>
          <c:spPr>
            <a:ln w="38100">
              <a:solidFill>
                <a:srgbClr val="FFFF00"/>
              </a:solidFill>
              <a:prstDash val="solid"/>
            </a:ln>
          </c:spPr>
          <c:marker>
            <c:symbol val="none"/>
          </c:marker>
          <c:val>
            <c:numRef>
              <c:f>'Worksheet-No COGS)'!$B$115:$M$115</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1B68-4E8E-AC28-E3DEC3C761B2}"/>
            </c:ext>
          </c:extLst>
        </c:ser>
        <c:ser>
          <c:idx val="3"/>
          <c:order val="1"/>
          <c:tx>
            <c:strRef>
              <c:f>'Worksheet-No COGS)'!$A$116</c:f>
              <c:strCache>
                <c:ptCount val="1"/>
                <c:pt idx="0">
                  <c:v>Profit Before Tax</c:v>
                </c:pt>
              </c:strCache>
            </c:strRef>
          </c:tx>
          <c:spPr>
            <a:ln w="38100">
              <a:solidFill>
                <a:srgbClr val="008000"/>
              </a:solidFill>
              <a:prstDash val="solid"/>
            </a:ln>
          </c:spPr>
          <c:marker>
            <c:symbol val="none"/>
          </c:marker>
          <c:val>
            <c:numRef>
              <c:f>'Worksheet-No COGS)'!$B$116:$M$116</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1B68-4E8E-AC28-E3DEC3C761B2}"/>
            </c:ext>
          </c:extLst>
        </c:ser>
        <c:ser>
          <c:idx val="0"/>
          <c:order val="2"/>
          <c:tx>
            <c:strRef>
              <c:f>'Worksheet-No COGS)'!$A$16</c:f>
              <c:strCache>
                <c:ptCount val="1"/>
                <c:pt idx="0">
                  <c:v>Staff Expenses</c:v>
                </c:pt>
              </c:strCache>
            </c:strRef>
          </c:tx>
          <c:spPr>
            <a:ln w="38100">
              <a:solidFill>
                <a:srgbClr val="000080"/>
              </a:solidFill>
              <a:prstDash val="solid"/>
            </a:ln>
          </c:spPr>
          <c:marker>
            <c:symbol val="none"/>
          </c:marker>
          <c:val>
            <c:numRef>
              <c:f>'Worksheet-No COGS)'!$B$17:$M$17</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B68-4E8E-AC28-E3DEC3C761B2}"/>
            </c:ext>
          </c:extLst>
        </c:ser>
        <c:ser>
          <c:idx val="1"/>
          <c:order val="3"/>
          <c:tx>
            <c:strRef>
              <c:f>'Worksheet-No COGS)'!$A$40</c:f>
              <c:strCache>
                <c:ptCount val="1"/>
                <c:pt idx="0">
                  <c:v>Non-Staff Expenses</c:v>
                </c:pt>
              </c:strCache>
            </c:strRef>
          </c:tx>
          <c:spPr>
            <a:ln w="38100">
              <a:solidFill>
                <a:srgbClr val="FF00FF"/>
              </a:solidFill>
              <a:prstDash val="solid"/>
            </a:ln>
          </c:spPr>
          <c:marker>
            <c:symbol val="none"/>
          </c:marker>
          <c:val>
            <c:numRef>
              <c:f>'Worksheet-No COGS)'!$B$41:$M$41</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B68-4E8E-AC28-E3DEC3C761B2}"/>
            </c:ext>
          </c:extLst>
        </c:ser>
        <c:dLbls>
          <c:showLegendKey val="0"/>
          <c:showVal val="0"/>
          <c:showCatName val="0"/>
          <c:showSerName val="0"/>
          <c:showPercent val="0"/>
          <c:showBubbleSize val="0"/>
        </c:dLbls>
        <c:smooth val="0"/>
        <c:axId val="147881984"/>
        <c:axId val="147883520"/>
      </c:lineChart>
      <c:catAx>
        <c:axId val="147881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7883520"/>
        <c:crosses val="autoZero"/>
        <c:auto val="0"/>
        <c:lblAlgn val="ctr"/>
        <c:lblOffset val="100"/>
        <c:tickLblSkip val="1"/>
        <c:tickMarkSkip val="1"/>
        <c:noMultiLvlLbl val="0"/>
      </c:catAx>
      <c:valAx>
        <c:axId val="14788352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7881984"/>
        <c:crosses val="autoZero"/>
        <c:crossBetween val="between"/>
      </c:valAx>
      <c:spPr>
        <a:solidFill>
          <a:srgbClr val="FFFFFF"/>
        </a:solidFill>
        <a:ln w="12700">
          <a:solidFill>
            <a:srgbClr val="808080"/>
          </a:solidFill>
          <a:prstDash val="solid"/>
        </a:ln>
      </c:spPr>
    </c:plotArea>
    <c:legend>
      <c:legendPos val="b"/>
      <c:layout>
        <c:manualLayout>
          <c:xMode val="edge"/>
          <c:yMode val="edge"/>
          <c:x val="0.21461235153824948"/>
          <c:y val="0.86632390745501286"/>
          <c:w val="0.6986315751626937"/>
          <c:h val="0.1156812339331619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Overhead Expenses by Category</a:t>
            </a:r>
          </a:p>
        </c:rich>
      </c:tx>
      <c:layout>
        <c:manualLayout>
          <c:xMode val="edge"/>
          <c:yMode val="edge"/>
          <c:x val="0.23983782514990504"/>
          <c:y val="3.7542662116040959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30081360520993156"/>
          <c:y val="0.38907849829351537"/>
          <c:w val="0.40040729882673326"/>
          <c:h val="0.26621160409556316"/>
        </c:manualLayout>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D847-4875-B902-E4837BF6EE8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2-D847-4875-B902-E4837BF6EE8C}"/>
              </c:ext>
            </c:extLst>
          </c:dPt>
          <c:dLbls>
            <c:numFmt formatCode="0%" sourceLinked="0"/>
            <c:spPr>
              <a:noFill/>
              <a:ln w="25400">
                <a:noFill/>
              </a:ln>
            </c:spPr>
            <c:txPr>
              <a:bodyPr wrap="square" lIns="38100" tIns="19050" rIns="38100" bIns="19050" anchor="ctr">
                <a:spAutoFit/>
              </a:bodyPr>
              <a:lstStyle/>
              <a:p>
                <a:pPr>
                  <a:defRPr sz="100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c:ext xmlns:c15="http://schemas.microsoft.com/office/drawing/2012/chart" uri="{CE6537A1-D6FC-4f65-9D91-7224C49458BB}"/>
            </c:extLst>
          </c:dLbls>
          <c:cat>
            <c:strRef>
              <c:f>'Worksheet-No COGS)'!$A$119:$A$120</c:f>
              <c:strCache>
                <c:ptCount val="2"/>
                <c:pt idx="0">
                  <c:v>Staffing</c:v>
                </c:pt>
                <c:pt idx="1">
                  <c:v>Non-Staff</c:v>
                </c:pt>
              </c:strCache>
            </c:strRef>
          </c:cat>
          <c:val>
            <c:numRef>
              <c:f>'Worksheet-No COGS)'!$B$119:$B$120</c:f>
              <c:numCache>
                <c:formatCode>_("$"* #,##0_);_("$"* \(#,##0\);_("$"* "-"??_);_(@_)</c:formatCode>
                <c:ptCount val="2"/>
                <c:pt idx="0">
                  <c:v>0</c:v>
                </c:pt>
                <c:pt idx="1">
                  <c:v>0</c:v>
                </c:pt>
              </c:numCache>
            </c:numRef>
          </c:val>
          <c:extLst>
            <c:ext xmlns:c16="http://schemas.microsoft.com/office/drawing/2014/chart" uri="{C3380CC4-5D6E-409C-BE32-E72D297353CC}">
              <c16:uniqueId val="{00000003-D847-4875-B902-E4837BF6EE8C}"/>
            </c:ext>
          </c:extLst>
        </c:ser>
        <c:dLbls>
          <c:showLegendKey val="0"/>
          <c:showVal val="0"/>
          <c:showCatName val="0"/>
          <c:showSerName val="0"/>
          <c:showPercent val="0"/>
          <c:showBubbleSize val="0"/>
          <c:showLeaderLines val="1"/>
        </c:dLbls>
      </c:pie3DChart>
      <c:spPr>
        <a:noFill/>
        <a:ln w="25400">
          <a:noFill/>
        </a:ln>
      </c:spPr>
    </c:plotArea>
    <c:legend>
      <c:legendPos val="b"/>
      <c:layout>
        <c:manualLayout>
          <c:xMode val="edge"/>
          <c:yMode val="edge"/>
          <c:x val="0.36382177837526403"/>
          <c:y val="0.89419795221843001"/>
          <c:w val="0.27439088406632101"/>
          <c:h val="8.19112627986348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CCFFCC"/>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Key Financial Percentages</a:t>
            </a:r>
          </a:p>
        </c:rich>
      </c:tx>
      <c:layout>
        <c:manualLayout>
          <c:xMode val="edge"/>
          <c:yMode val="edge"/>
          <c:x val="0.2570093457943925"/>
          <c:y val="3.3163265306122451E-2"/>
        </c:manualLayout>
      </c:layout>
      <c:overlay val="0"/>
      <c:spPr>
        <a:noFill/>
        <a:ln w="25400">
          <a:noFill/>
        </a:ln>
      </c:spPr>
    </c:title>
    <c:autoTitleDeleted val="0"/>
    <c:plotArea>
      <c:layout>
        <c:manualLayout>
          <c:layoutTarget val="inner"/>
          <c:xMode val="edge"/>
          <c:yMode val="edge"/>
          <c:x val="0.14953271028037382"/>
          <c:y val="0.17857142857142858"/>
          <c:w val="0.81775700934579443"/>
          <c:h val="0.58163265306122447"/>
        </c:manualLayout>
      </c:layout>
      <c:barChart>
        <c:barDir val="col"/>
        <c:grouping val="clustered"/>
        <c:varyColors val="0"/>
        <c:ser>
          <c:idx val="1"/>
          <c:order val="0"/>
          <c:tx>
            <c:strRef>
              <c:f>'Sample-Mfg Company'!$A$100</c:f>
              <c:strCache>
                <c:ptCount val="1"/>
                <c:pt idx="0">
                  <c:v>Cost of Goods Sold</c:v>
                </c:pt>
              </c:strCache>
            </c:strRef>
          </c:tx>
          <c:spPr>
            <a:solidFill>
              <a:srgbClr val="993366"/>
            </a:solidFill>
            <a:ln w="12700">
              <a:solidFill>
                <a:srgbClr val="000000"/>
              </a:solidFill>
              <a:prstDash val="solid"/>
            </a:ln>
          </c:spPr>
          <c:invertIfNegative val="0"/>
          <c:val>
            <c:numRef>
              <c:f>'Sample-Mfg Company'!$B$100:$M$100</c:f>
              <c:numCache>
                <c:formatCode>0.0%</c:formatCode>
                <c:ptCount val="12"/>
                <c:pt idx="0">
                  <c:v>0.60126582278481011</c:v>
                </c:pt>
                <c:pt idx="1">
                  <c:v>0.57954213142833266</c:v>
                </c:pt>
                <c:pt idx="2">
                  <c:v>0.57892777364110204</c:v>
                </c:pt>
                <c:pt idx="3">
                  <c:v>0.5783253451312933</c:v>
                </c:pt>
                <c:pt idx="4">
                  <c:v>0.57773450178513475</c:v>
                </c:pt>
                <c:pt idx="5">
                  <c:v>0.5771549125979506</c:v>
                </c:pt>
                <c:pt idx="6">
                  <c:v>0.57658625905580763</c:v>
                </c:pt>
                <c:pt idx="7">
                  <c:v>0.57602823455183561</c:v>
                </c:pt>
                <c:pt idx="8">
                  <c:v>0.57548054383497427</c:v>
                </c:pt>
                <c:pt idx="9">
                  <c:v>0.57494290248906432</c:v>
                </c:pt>
                <c:pt idx="10">
                  <c:v>0.57441503644035286</c:v>
                </c:pt>
                <c:pt idx="11">
                  <c:v>0.57389668149161821</c:v>
                </c:pt>
              </c:numCache>
            </c:numRef>
          </c:val>
          <c:extLst>
            <c:ext xmlns:c16="http://schemas.microsoft.com/office/drawing/2014/chart" uri="{C3380CC4-5D6E-409C-BE32-E72D297353CC}">
              <c16:uniqueId val="{00000000-430D-4952-8DBF-708133B6FD59}"/>
            </c:ext>
          </c:extLst>
        </c:ser>
        <c:dLbls>
          <c:showLegendKey val="0"/>
          <c:showVal val="0"/>
          <c:showCatName val="0"/>
          <c:showSerName val="0"/>
          <c:showPercent val="0"/>
          <c:showBubbleSize val="0"/>
        </c:dLbls>
        <c:gapWidth val="150"/>
        <c:axId val="147487744"/>
        <c:axId val="147493632"/>
      </c:barChart>
      <c:lineChart>
        <c:grouping val="standard"/>
        <c:varyColors val="0"/>
        <c:ser>
          <c:idx val="0"/>
          <c:order val="1"/>
          <c:tx>
            <c:strRef>
              <c:f>'Sample-Mfg Company'!$A$101</c:f>
              <c:strCache>
                <c:ptCount val="1"/>
                <c:pt idx="0">
                  <c:v>Gross Profit</c:v>
                </c:pt>
              </c:strCache>
            </c:strRef>
          </c:tx>
          <c:spPr>
            <a:ln w="38100">
              <a:solidFill>
                <a:srgbClr val="000080"/>
              </a:solidFill>
              <a:prstDash val="solid"/>
            </a:ln>
          </c:spPr>
          <c:marker>
            <c:symbol val="none"/>
          </c:marker>
          <c:val>
            <c:numRef>
              <c:f>'Sample-Mfg Company'!$B$101:$M$101</c:f>
              <c:numCache>
                <c:formatCode>0.0%</c:formatCode>
                <c:ptCount val="12"/>
                <c:pt idx="0">
                  <c:v>0.39873417721518989</c:v>
                </c:pt>
                <c:pt idx="1">
                  <c:v>0.42045786857166728</c:v>
                </c:pt>
                <c:pt idx="2">
                  <c:v>0.42107222635889802</c:v>
                </c:pt>
                <c:pt idx="3">
                  <c:v>0.42167465486870676</c:v>
                </c:pt>
                <c:pt idx="4">
                  <c:v>0.42226549821486531</c:v>
                </c:pt>
                <c:pt idx="5">
                  <c:v>0.4228450874020494</c:v>
                </c:pt>
                <c:pt idx="6">
                  <c:v>0.42341374094419232</c:v>
                </c:pt>
                <c:pt idx="7">
                  <c:v>0.42397176544816434</c:v>
                </c:pt>
                <c:pt idx="8">
                  <c:v>0.42451945616502579</c:v>
                </c:pt>
                <c:pt idx="9">
                  <c:v>0.42505709751093562</c:v>
                </c:pt>
                <c:pt idx="10">
                  <c:v>0.42558496355964709</c:v>
                </c:pt>
                <c:pt idx="11">
                  <c:v>0.42610331850838179</c:v>
                </c:pt>
              </c:numCache>
            </c:numRef>
          </c:val>
          <c:smooth val="0"/>
          <c:extLst>
            <c:ext xmlns:c16="http://schemas.microsoft.com/office/drawing/2014/chart" uri="{C3380CC4-5D6E-409C-BE32-E72D297353CC}">
              <c16:uniqueId val="{00000001-430D-4952-8DBF-708133B6FD59}"/>
            </c:ext>
          </c:extLst>
        </c:ser>
        <c:dLbls>
          <c:showLegendKey val="0"/>
          <c:showVal val="0"/>
          <c:showCatName val="0"/>
          <c:showSerName val="0"/>
          <c:showPercent val="0"/>
          <c:showBubbleSize val="0"/>
        </c:dLbls>
        <c:marker val="1"/>
        <c:smooth val="0"/>
        <c:axId val="147487744"/>
        <c:axId val="147493632"/>
      </c:lineChart>
      <c:lineChart>
        <c:grouping val="standard"/>
        <c:varyColors val="0"/>
        <c:ser>
          <c:idx val="2"/>
          <c:order val="2"/>
          <c:tx>
            <c:strRef>
              <c:f>'Sample-Mfg Company'!$A$102</c:f>
              <c:strCache>
                <c:ptCount val="1"/>
                <c:pt idx="0">
                  <c:v>Overhead Expenses</c:v>
                </c:pt>
              </c:strCache>
            </c:strRef>
          </c:tx>
          <c:spPr>
            <a:ln w="38100">
              <a:solidFill>
                <a:srgbClr val="FFFF00"/>
              </a:solidFill>
              <a:prstDash val="solid"/>
            </a:ln>
          </c:spPr>
          <c:marker>
            <c:symbol val="none"/>
          </c:marker>
          <c:val>
            <c:numRef>
              <c:f>'Sample-Mfg Company'!$B$102:$M$102</c:f>
              <c:numCache>
                <c:formatCode>0.0%</c:formatCode>
                <c:ptCount val="12"/>
                <c:pt idx="0">
                  <c:v>0.31289029535864976</c:v>
                </c:pt>
                <c:pt idx="1">
                  <c:v>0.31057567782094664</c:v>
                </c:pt>
                <c:pt idx="2">
                  <c:v>0.30830644494084553</c:v>
                </c:pt>
                <c:pt idx="3">
                  <c:v>0.36076973495555281</c:v>
                </c:pt>
                <c:pt idx="4">
                  <c:v>0.34487585199610515</c:v>
                </c:pt>
                <c:pt idx="5">
                  <c:v>0.36695800683142454</c:v>
                </c:pt>
                <c:pt idx="6">
                  <c:v>0.32801926598200781</c:v>
                </c:pt>
                <c:pt idx="7">
                  <c:v>0.32569304783311642</c:v>
                </c:pt>
                <c:pt idx="8">
                  <c:v>0.32340990779809348</c:v>
                </c:pt>
                <c:pt idx="9">
                  <c:v>0.31729764255022647</c:v>
                </c:pt>
                <c:pt idx="10">
                  <c:v>0.31513233601841195</c:v>
                </c:pt>
                <c:pt idx="11">
                  <c:v>0.31300604401870225</c:v>
                </c:pt>
              </c:numCache>
            </c:numRef>
          </c:val>
          <c:smooth val="0"/>
          <c:extLst>
            <c:ext xmlns:c16="http://schemas.microsoft.com/office/drawing/2014/chart" uri="{C3380CC4-5D6E-409C-BE32-E72D297353CC}">
              <c16:uniqueId val="{00000002-430D-4952-8DBF-708133B6FD59}"/>
            </c:ext>
          </c:extLst>
        </c:ser>
        <c:ser>
          <c:idx val="3"/>
          <c:order val="3"/>
          <c:tx>
            <c:strRef>
              <c:f>'Sample-Mfg Company'!$A$103</c:f>
              <c:strCache>
                <c:ptCount val="1"/>
                <c:pt idx="0">
                  <c:v>Profit Before Tax</c:v>
                </c:pt>
              </c:strCache>
            </c:strRef>
          </c:tx>
          <c:spPr>
            <a:ln w="38100">
              <a:solidFill>
                <a:srgbClr val="00FFFF"/>
              </a:solidFill>
              <a:prstDash val="solid"/>
            </a:ln>
          </c:spPr>
          <c:marker>
            <c:symbol val="none"/>
          </c:marker>
          <c:val>
            <c:numRef>
              <c:f>'Sample-Mfg Company'!$B$103:$M$103</c:f>
              <c:numCache>
                <c:formatCode>0.0%</c:formatCode>
                <c:ptCount val="12"/>
                <c:pt idx="0">
                  <c:v>8.5843881856540086E-2</c:v>
                </c:pt>
                <c:pt idx="1">
                  <c:v>0.10988219075072064</c:v>
                </c:pt>
                <c:pt idx="2">
                  <c:v>0.11276578141805245</c:v>
                </c:pt>
                <c:pt idx="3">
                  <c:v>6.0904919913153908E-2</c:v>
                </c:pt>
                <c:pt idx="4">
                  <c:v>7.7389646218760141E-2</c:v>
                </c:pt>
                <c:pt idx="5">
                  <c:v>5.5887080570624872E-2</c:v>
                </c:pt>
                <c:pt idx="6">
                  <c:v>9.5394474962184533E-2</c:v>
                </c:pt>
                <c:pt idx="7">
                  <c:v>9.8278717615047917E-2</c:v>
                </c:pt>
                <c:pt idx="8">
                  <c:v>0.10110954836693234</c:v>
                </c:pt>
                <c:pt idx="9">
                  <c:v>0.10775945496070917</c:v>
                </c:pt>
                <c:pt idx="10">
                  <c:v>0.11045262754123514</c:v>
                </c:pt>
                <c:pt idx="11">
                  <c:v>0.11309727448967956</c:v>
                </c:pt>
              </c:numCache>
            </c:numRef>
          </c:val>
          <c:smooth val="0"/>
          <c:extLst>
            <c:ext xmlns:c16="http://schemas.microsoft.com/office/drawing/2014/chart" uri="{C3380CC4-5D6E-409C-BE32-E72D297353CC}">
              <c16:uniqueId val="{00000003-430D-4952-8DBF-708133B6FD59}"/>
            </c:ext>
          </c:extLst>
        </c:ser>
        <c:dLbls>
          <c:showLegendKey val="0"/>
          <c:showVal val="0"/>
          <c:showCatName val="0"/>
          <c:showSerName val="0"/>
          <c:showPercent val="0"/>
          <c:showBubbleSize val="0"/>
        </c:dLbls>
        <c:marker val="1"/>
        <c:smooth val="0"/>
        <c:axId val="147495168"/>
        <c:axId val="147505152"/>
      </c:lineChart>
      <c:catAx>
        <c:axId val="147487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7493632"/>
        <c:crosses val="autoZero"/>
        <c:auto val="0"/>
        <c:lblAlgn val="ctr"/>
        <c:lblOffset val="100"/>
        <c:tickLblSkip val="1"/>
        <c:tickMarkSkip val="1"/>
        <c:noMultiLvlLbl val="0"/>
      </c:catAx>
      <c:valAx>
        <c:axId val="14749363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7487744"/>
        <c:crosses val="autoZero"/>
        <c:crossBetween val="between"/>
      </c:valAx>
      <c:catAx>
        <c:axId val="147495168"/>
        <c:scaling>
          <c:orientation val="minMax"/>
        </c:scaling>
        <c:delete val="1"/>
        <c:axPos val="b"/>
        <c:majorTickMark val="out"/>
        <c:minorTickMark val="none"/>
        <c:tickLblPos val="nextTo"/>
        <c:crossAx val="147505152"/>
        <c:crosses val="autoZero"/>
        <c:auto val="0"/>
        <c:lblAlgn val="ctr"/>
        <c:lblOffset val="100"/>
        <c:noMultiLvlLbl val="0"/>
      </c:catAx>
      <c:valAx>
        <c:axId val="147505152"/>
        <c:scaling>
          <c:orientation val="minMax"/>
        </c:scaling>
        <c:delete val="1"/>
        <c:axPos val="l"/>
        <c:numFmt formatCode="0.0%" sourceLinked="1"/>
        <c:majorTickMark val="out"/>
        <c:minorTickMark val="none"/>
        <c:tickLblPos val="nextTo"/>
        <c:crossAx val="147495168"/>
        <c:crosses val="autoZero"/>
        <c:crossBetween val="between"/>
      </c:valAx>
      <c:spPr>
        <a:solidFill>
          <a:srgbClr val="FFFFFF"/>
        </a:solidFill>
        <a:ln w="12700">
          <a:solidFill>
            <a:srgbClr val="808080"/>
          </a:solidFill>
          <a:prstDash val="solid"/>
        </a:ln>
      </c:spPr>
    </c:plotArea>
    <c:legend>
      <c:legendPos val="b"/>
      <c:layout>
        <c:manualLayout>
          <c:xMode val="edge"/>
          <c:yMode val="edge"/>
          <c:x val="0.19859813084112149"/>
          <c:y val="0.86734693877551017"/>
          <c:w val="0.71962616822429903"/>
          <c:h val="0.1147959183673469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Sales &amp; Profit by Quarter</a:t>
            </a:r>
          </a:p>
        </c:rich>
      </c:tx>
      <c:layout>
        <c:manualLayout>
          <c:xMode val="edge"/>
          <c:yMode val="edge"/>
          <c:x val="0.27981675455705651"/>
          <c:y val="3.7542662116040959E-2"/>
        </c:manualLayout>
      </c:layout>
      <c:overlay val="0"/>
      <c:spPr>
        <a:noFill/>
        <a:ln w="25400">
          <a:noFill/>
        </a:ln>
      </c:spPr>
    </c:title>
    <c:autoTitleDeleted val="0"/>
    <c:plotArea>
      <c:layout>
        <c:manualLayout>
          <c:layoutTarget val="inner"/>
          <c:xMode val="edge"/>
          <c:yMode val="edge"/>
          <c:x val="0.10321112476159865"/>
          <c:y val="0.22525597269624573"/>
          <c:w val="0.86467986744717096"/>
          <c:h val="0.52559726962457343"/>
        </c:manualLayout>
      </c:layout>
      <c:barChart>
        <c:barDir val="col"/>
        <c:grouping val="clustered"/>
        <c:varyColors val="0"/>
        <c:ser>
          <c:idx val="1"/>
          <c:order val="0"/>
          <c:tx>
            <c:strRef>
              <c:f>'Worksheet-No COGS)'!$D$119</c:f>
              <c:strCache>
                <c:ptCount val="1"/>
                <c:pt idx="0">
                  <c:v>Sales</c:v>
                </c:pt>
              </c:strCache>
            </c:strRef>
          </c:tx>
          <c:spPr>
            <a:solidFill>
              <a:srgbClr val="993366"/>
            </a:solidFill>
            <a:ln w="12700">
              <a:solidFill>
                <a:srgbClr val="000000"/>
              </a:solidFill>
              <a:prstDash val="solid"/>
            </a:ln>
          </c:spPr>
          <c:invertIfNegative val="0"/>
          <c:cat>
            <c:strRef>
              <c:f>'Worksheet-No COGS)'!$E$118:$H$118</c:f>
              <c:strCache>
                <c:ptCount val="4"/>
                <c:pt idx="0">
                  <c:v>Q1</c:v>
                </c:pt>
                <c:pt idx="1">
                  <c:v>Q2</c:v>
                </c:pt>
                <c:pt idx="2">
                  <c:v>Q3</c:v>
                </c:pt>
                <c:pt idx="3">
                  <c:v>Q4</c:v>
                </c:pt>
              </c:strCache>
            </c:strRef>
          </c:cat>
          <c:val>
            <c:numRef>
              <c:f>'Worksheet-No COGS)'!$E$119:$H$119</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0-CEE7-4974-AEFE-7FBDC470D34A}"/>
            </c:ext>
          </c:extLst>
        </c:ser>
        <c:dLbls>
          <c:showLegendKey val="0"/>
          <c:showVal val="0"/>
          <c:showCatName val="0"/>
          <c:showSerName val="0"/>
          <c:showPercent val="0"/>
          <c:showBubbleSize val="0"/>
        </c:dLbls>
        <c:gapWidth val="150"/>
        <c:axId val="148027264"/>
        <c:axId val="148028800"/>
      </c:barChart>
      <c:lineChart>
        <c:grouping val="standard"/>
        <c:varyColors val="0"/>
        <c:ser>
          <c:idx val="0"/>
          <c:order val="1"/>
          <c:tx>
            <c:strRef>
              <c:f>'Worksheet-No COGS)'!$D$120</c:f>
              <c:strCache>
                <c:ptCount val="1"/>
                <c:pt idx="0">
                  <c:v>Profit</c:v>
                </c:pt>
              </c:strCache>
            </c:strRef>
          </c:tx>
          <c:spPr>
            <a:ln w="38100">
              <a:solidFill>
                <a:srgbClr val="000080"/>
              </a:solidFill>
              <a:prstDash val="solid"/>
            </a:ln>
          </c:spPr>
          <c:marker>
            <c:symbol val="none"/>
          </c:marker>
          <c:cat>
            <c:strRef>
              <c:f>'Worksheet-No COGS)'!$E$118:$H$118</c:f>
              <c:strCache>
                <c:ptCount val="4"/>
                <c:pt idx="0">
                  <c:v>Q1</c:v>
                </c:pt>
                <c:pt idx="1">
                  <c:v>Q2</c:v>
                </c:pt>
                <c:pt idx="2">
                  <c:v>Q3</c:v>
                </c:pt>
                <c:pt idx="3">
                  <c:v>Q4</c:v>
                </c:pt>
              </c:strCache>
            </c:strRef>
          </c:cat>
          <c:val>
            <c:numRef>
              <c:f>'Worksheet-No COGS)'!$E$120:$H$120</c:f>
              <c:numCache>
                <c:formatCode>_("$"* #,##0_);_("$"* \(#,##0\);_("$"* "-"??_);_(@_)</c:formatCode>
                <c:ptCount val="4"/>
                <c:pt idx="0">
                  <c:v>0</c:v>
                </c:pt>
                <c:pt idx="1">
                  <c:v>0</c:v>
                </c:pt>
                <c:pt idx="2">
                  <c:v>0</c:v>
                </c:pt>
                <c:pt idx="3">
                  <c:v>0</c:v>
                </c:pt>
              </c:numCache>
            </c:numRef>
          </c:val>
          <c:smooth val="0"/>
          <c:extLst>
            <c:ext xmlns:c16="http://schemas.microsoft.com/office/drawing/2014/chart" uri="{C3380CC4-5D6E-409C-BE32-E72D297353CC}">
              <c16:uniqueId val="{00000001-CEE7-4974-AEFE-7FBDC470D34A}"/>
            </c:ext>
          </c:extLst>
        </c:ser>
        <c:dLbls>
          <c:showLegendKey val="0"/>
          <c:showVal val="0"/>
          <c:showCatName val="0"/>
          <c:showSerName val="0"/>
          <c:showPercent val="0"/>
          <c:showBubbleSize val="0"/>
        </c:dLbls>
        <c:marker val="1"/>
        <c:smooth val="0"/>
        <c:axId val="148038784"/>
        <c:axId val="148040320"/>
      </c:lineChart>
      <c:catAx>
        <c:axId val="14802726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8028800"/>
        <c:crosses val="autoZero"/>
        <c:auto val="0"/>
        <c:lblAlgn val="ctr"/>
        <c:lblOffset val="100"/>
        <c:tickLblSkip val="1"/>
        <c:tickMarkSkip val="1"/>
        <c:noMultiLvlLbl val="0"/>
      </c:catAx>
      <c:valAx>
        <c:axId val="148028800"/>
        <c:scaling>
          <c:orientation val="minMax"/>
        </c:scaling>
        <c:delete val="0"/>
        <c:axPos val="l"/>
        <c:numFmt formatCode="\$#,##0_);[Red]\(\$#,##0\)"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8027264"/>
        <c:crosses val="autoZero"/>
        <c:crossBetween val="between"/>
      </c:valAx>
      <c:catAx>
        <c:axId val="148038784"/>
        <c:scaling>
          <c:orientation val="minMax"/>
        </c:scaling>
        <c:delete val="1"/>
        <c:axPos val="b"/>
        <c:numFmt formatCode="General" sourceLinked="1"/>
        <c:majorTickMark val="out"/>
        <c:minorTickMark val="none"/>
        <c:tickLblPos val="nextTo"/>
        <c:crossAx val="148040320"/>
        <c:crosses val="autoZero"/>
        <c:auto val="0"/>
        <c:lblAlgn val="ctr"/>
        <c:lblOffset val="100"/>
        <c:noMultiLvlLbl val="0"/>
      </c:catAx>
      <c:valAx>
        <c:axId val="148040320"/>
        <c:scaling>
          <c:orientation val="minMax"/>
        </c:scaling>
        <c:delete val="1"/>
        <c:axPos val="l"/>
        <c:numFmt formatCode="_(&quot;$&quot;* #,##0_);_(&quot;$&quot;* \(#,##0\);_(&quot;$&quot;* &quot;-&quot;??_);_(@_)" sourceLinked="1"/>
        <c:majorTickMark val="out"/>
        <c:minorTickMark val="none"/>
        <c:tickLblPos val="nextTo"/>
        <c:crossAx val="148038784"/>
        <c:crosses val="autoZero"/>
        <c:crossBetween val="between"/>
      </c:valAx>
      <c:spPr>
        <a:solidFill>
          <a:srgbClr val="C0C0C0"/>
        </a:solidFill>
        <a:ln w="12700">
          <a:solidFill>
            <a:srgbClr val="808080"/>
          </a:solidFill>
          <a:prstDash val="solid"/>
        </a:ln>
      </c:spPr>
    </c:plotArea>
    <c:legend>
      <c:legendPos val="b"/>
      <c:layout>
        <c:manualLayout>
          <c:xMode val="edge"/>
          <c:yMode val="edge"/>
          <c:x val="0.37156011461870014"/>
          <c:y val="0.89419795221843001"/>
          <c:w val="0.32568855498567267"/>
          <c:h val="8.19112627986348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Cost of Goods Sold</a:t>
            </a:r>
          </a:p>
        </c:rich>
      </c:tx>
      <c:layout>
        <c:manualLayout>
          <c:xMode val="edge"/>
          <c:yMode val="edge"/>
          <c:x val="0.34349657512323156"/>
          <c:y val="3.7542662116040959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32113884880519722"/>
          <c:y val="0.40273037542662116"/>
          <c:w val="0.35772428727667538"/>
          <c:h val="0.23890784982935154"/>
        </c:manualLayout>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B4B0-4415-A45B-6884EADFF660}"/>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2-B4B0-4415-A45B-6884EADFF660}"/>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4-B4B0-4415-A45B-6884EADFF660}"/>
              </c:ext>
            </c:extLst>
          </c:dPt>
          <c:dLbls>
            <c:numFmt formatCode="0%" sourceLinked="0"/>
            <c:spPr>
              <a:noFill/>
              <a:ln w="25400">
                <a:noFill/>
              </a:ln>
            </c:spPr>
            <c:txPr>
              <a:bodyPr wrap="square" lIns="38100" tIns="19050" rIns="38100" bIns="19050" anchor="ctr">
                <a:spAutoFit/>
              </a:bodyPr>
              <a:lstStyle/>
              <a:p>
                <a:pPr>
                  <a:defRPr sz="100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c:ext xmlns:c15="http://schemas.microsoft.com/office/drawing/2012/chart" uri="{CE6537A1-D6FC-4f65-9D91-7224C49458BB}"/>
            </c:extLst>
          </c:dLbls>
          <c:cat>
            <c:strRef>
              <c:f>'Sample-Mfg Company'!$A$106:$A$108</c:f>
              <c:strCache>
                <c:ptCount val="3"/>
                <c:pt idx="0">
                  <c:v>Labor</c:v>
                </c:pt>
                <c:pt idx="1">
                  <c:v>Materials</c:v>
                </c:pt>
                <c:pt idx="2">
                  <c:v>Overhead</c:v>
                </c:pt>
              </c:strCache>
            </c:strRef>
          </c:cat>
          <c:val>
            <c:numRef>
              <c:f>'Sample-Mfg Company'!$B$106:$B$108</c:f>
              <c:numCache>
                <c:formatCode>_("$"* #,##0_);_("$"* \(#,##0\);_("$"* "-"??_);_(@_)</c:formatCode>
                <c:ptCount val="3"/>
                <c:pt idx="0">
                  <c:v>538050</c:v>
                </c:pt>
                <c:pt idx="1">
                  <c:v>1012800</c:v>
                </c:pt>
                <c:pt idx="2">
                  <c:v>185000</c:v>
                </c:pt>
              </c:numCache>
            </c:numRef>
          </c:val>
          <c:extLst>
            <c:ext xmlns:c16="http://schemas.microsoft.com/office/drawing/2014/chart" uri="{C3380CC4-5D6E-409C-BE32-E72D297353CC}">
              <c16:uniqueId val="{00000005-B4B0-4415-A45B-6884EADFF660}"/>
            </c:ext>
          </c:extLst>
        </c:ser>
        <c:dLbls>
          <c:showLegendKey val="0"/>
          <c:showVal val="0"/>
          <c:showCatName val="0"/>
          <c:showSerName val="0"/>
          <c:showPercent val="0"/>
          <c:showBubbleSize val="0"/>
          <c:showLeaderLines val="1"/>
        </c:dLbls>
      </c:pie3DChart>
      <c:spPr>
        <a:noFill/>
        <a:ln w="25400">
          <a:noFill/>
        </a:ln>
      </c:spPr>
    </c:plotArea>
    <c:legend>
      <c:legendPos val="b"/>
      <c:layout>
        <c:manualLayout>
          <c:xMode val="edge"/>
          <c:yMode val="edge"/>
          <c:x val="0.30081364829396329"/>
          <c:y val="0.89419795221843001"/>
          <c:w val="0.3963423169664767"/>
          <c:h val="8.19112627986348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CCFFCC"/>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n-US"/>
              <a:t>Sales &amp; Profit by Quarter</a:t>
            </a:r>
          </a:p>
        </c:rich>
      </c:tx>
      <c:layout>
        <c:manualLayout>
          <c:xMode val="edge"/>
          <c:yMode val="edge"/>
          <c:x val="0.31220731211415476"/>
          <c:y val="3.7542662116040959E-2"/>
        </c:manualLayout>
      </c:layout>
      <c:overlay val="0"/>
      <c:spPr>
        <a:noFill/>
        <a:ln w="25400">
          <a:noFill/>
        </a:ln>
      </c:spPr>
    </c:title>
    <c:autoTitleDeleted val="0"/>
    <c:view3D>
      <c:rotX val="15"/>
      <c:hPercent val="100"/>
      <c:rotY val="20"/>
      <c:depthPercent val="100"/>
      <c:rAngAx val="0"/>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0.20422582027999442"/>
          <c:y val="0.17406143344709898"/>
          <c:w val="0.67136304138021152"/>
          <c:h val="0.37542662116040953"/>
        </c:manualLayout>
      </c:layout>
      <c:bar3DChart>
        <c:barDir val="col"/>
        <c:grouping val="standard"/>
        <c:varyColors val="0"/>
        <c:ser>
          <c:idx val="0"/>
          <c:order val="0"/>
          <c:tx>
            <c:strRef>
              <c:f>'Sample-Mfg Company'!$D$106</c:f>
              <c:strCache>
                <c:ptCount val="1"/>
                <c:pt idx="0">
                  <c:v>Profit</c:v>
                </c:pt>
              </c:strCache>
            </c:strRef>
          </c:tx>
          <c:spPr>
            <a:solidFill>
              <a:srgbClr val="9999FF"/>
            </a:solidFill>
            <a:ln w="12700">
              <a:solidFill>
                <a:srgbClr val="000000"/>
              </a:solidFill>
              <a:prstDash val="solid"/>
            </a:ln>
          </c:spPr>
          <c:invertIfNegative val="0"/>
          <c:cat>
            <c:strRef>
              <c:f>'Sample-Mfg Company'!$E$105:$H$105</c:f>
              <c:strCache>
                <c:ptCount val="4"/>
                <c:pt idx="0">
                  <c:v>Q1</c:v>
                </c:pt>
                <c:pt idx="1">
                  <c:v>Q2</c:v>
                </c:pt>
                <c:pt idx="2">
                  <c:v>Q3</c:v>
                </c:pt>
                <c:pt idx="3">
                  <c:v>Q4</c:v>
                </c:pt>
              </c:strCache>
            </c:strRef>
          </c:cat>
          <c:val>
            <c:numRef>
              <c:f>'Sample-Mfg Company'!$E$106:$H$106</c:f>
              <c:numCache>
                <c:formatCode>#,##0_);[Red]\(#,##0\)</c:formatCode>
                <c:ptCount val="4"/>
                <c:pt idx="0">
                  <c:v>73907.5</c:v>
                </c:pt>
                <c:pt idx="1">
                  <c:v>47850</c:v>
                </c:pt>
                <c:pt idx="2">
                  <c:v>74767.5</c:v>
                </c:pt>
                <c:pt idx="3">
                  <c:v>86385</c:v>
                </c:pt>
              </c:numCache>
            </c:numRef>
          </c:val>
          <c:extLst>
            <c:ext xmlns:c16="http://schemas.microsoft.com/office/drawing/2014/chart" uri="{C3380CC4-5D6E-409C-BE32-E72D297353CC}">
              <c16:uniqueId val="{00000000-FC99-442D-B51C-7E720C9FDCD4}"/>
            </c:ext>
          </c:extLst>
        </c:ser>
        <c:ser>
          <c:idx val="1"/>
          <c:order val="1"/>
          <c:tx>
            <c:strRef>
              <c:f>'Sample-Mfg Company'!$D$107</c:f>
              <c:strCache>
                <c:ptCount val="1"/>
                <c:pt idx="0">
                  <c:v>Sales</c:v>
                </c:pt>
              </c:strCache>
            </c:strRef>
          </c:tx>
          <c:spPr>
            <a:solidFill>
              <a:srgbClr val="993366"/>
            </a:solidFill>
            <a:ln w="12700">
              <a:solidFill>
                <a:srgbClr val="000000"/>
              </a:solidFill>
              <a:prstDash val="solid"/>
            </a:ln>
          </c:spPr>
          <c:invertIfNegative val="0"/>
          <c:cat>
            <c:strRef>
              <c:f>'Sample-Mfg Company'!$E$105:$H$105</c:f>
              <c:strCache>
                <c:ptCount val="4"/>
                <c:pt idx="0">
                  <c:v>Q1</c:v>
                </c:pt>
                <c:pt idx="1">
                  <c:v>Q2</c:v>
                </c:pt>
                <c:pt idx="2">
                  <c:v>Q3</c:v>
                </c:pt>
                <c:pt idx="3">
                  <c:v>Q4</c:v>
                </c:pt>
              </c:strCache>
            </c:strRef>
          </c:cat>
          <c:val>
            <c:numRef>
              <c:f>'Sample-Mfg Company'!$E$107:$H$107</c:f>
              <c:numCache>
                <c:formatCode>#,##0_);[Red]\(#,##0\)</c:formatCode>
                <c:ptCount val="4"/>
                <c:pt idx="0">
                  <c:v>757500</c:v>
                </c:pt>
                <c:pt idx="1">
                  <c:v>780000</c:v>
                </c:pt>
                <c:pt idx="2">
                  <c:v>802500</c:v>
                </c:pt>
                <c:pt idx="3">
                  <c:v>825000</c:v>
                </c:pt>
              </c:numCache>
            </c:numRef>
          </c:val>
          <c:extLst>
            <c:ext xmlns:c16="http://schemas.microsoft.com/office/drawing/2014/chart" uri="{C3380CC4-5D6E-409C-BE32-E72D297353CC}">
              <c16:uniqueId val="{00000001-FC99-442D-B51C-7E720C9FDCD4}"/>
            </c:ext>
          </c:extLst>
        </c:ser>
        <c:dLbls>
          <c:showLegendKey val="0"/>
          <c:showVal val="0"/>
          <c:showCatName val="0"/>
          <c:showSerName val="0"/>
          <c:showPercent val="0"/>
          <c:showBubbleSize val="0"/>
        </c:dLbls>
        <c:gapWidth val="150"/>
        <c:shape val="box"/>
        <c:axId val="147383040"/>
        <c:axId val="147384576"/>
        <c:axId val="146582592"/>
      </c:bar3DChart>
      <c:catAx>
        <c:axId val="1473830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47384576"/>
        <c:crosses val="autoZero"/>
        <c:auto val="1"/>
        <c:lblAlgn val="ctr"/>
        <c:lblOffset val="100"/>
        <c:tickLblSkip val="1"/>
        <c:tickMarkSkip val="1"/>
        <c:noMultiLvlLbl val="1"/>
      </c:catAx>
      <c:valAx>
        <c:axId val="147384576"/>
        <c:scaling>
          <c:orientation val="minMax"/>
          <c:min val="0"/>
        </c:scaling>
        <c:delete val="0"/>
        <c:axPos val="l"/>
        <c:majorGridlines>
          <c:spPr>
            <a:ln w="3175">
              <a:solidFill>
                <a:srgbClr val="000000"/>
              </a:solidFill>
              <a:prstDash val="solid"/>
            </a:ln>
          </c:spPr>
        </c:majorGridlines>
        <c:numFmt formatCode="\$#,##0_);[Red]\(\$#,##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47383040"/>
        <c:crosses val="autoZero"/>
        <c:crossBetween val="between"/>
      </c:valAx>
      <c:serAx>
        <c:axId val="1465825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47384576"/>
        <c:crosses val="autoZero"/>
        <c:tickLblSkip val="2"/>
        <c:tickMarkSkip val="1"/>
      </c:ser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a:ea typeface="Arial"/>
                <a:cs typeface="Arial"/>
              </a:defRPr>
            </a:pPr>
            <a:endParaRPr lang="en-US"/>
          </a:p>
        </c:txPr>
      </c:dTable>
      <c:spPr>
        <a:solidFill>
          <a:srgbClr val="FFFFCC"/>
        </a:solidFill>
        <a:ln w="25400">
          <a:noFill/>
        </a:ln>
      </c:spPr>
    </c:plotArea>
    <c:legend>
      <c:legendPos val="b"/>
      <c:layout>
        <c:manualLayout>
          <c:xMode val="edge"/>
          <c:yMode val="edge"/>
          <c:x val="0.38497751161386518"/>
          <c:y val="0.89761092150170652"/>
          <c:w val="0.23239485909331759"/>
          <c:h val="7.8498293515358308E-2"/>
        </c:manualLayout>
      </c:layout>
      <c:overlay val="0"/>
      <c:spPr>
        <a:solidFill>
          <a:srgbClr val="FFFFFF"/>
        </a:solidFill>
        <a:ln w="3175">
          <a:solidFill>
            <a:srgbClr val="000000"/>
          </a:solidFill>
          <a:prstDash val="solid"/>
        </a:ln>
      </c:spPr>
      <c:txPr>
        <a:bodyPr/>
        <a:lstStyle/>
        <a:p>
          <a:pPr>
            <a:defRPr sz="80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CC"/>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Sales, Overhead &amp; Profit before Tax</a:t>
            </a:r>
          </a:p>
        </c:rich>
      </c:tx>
      <c:layout>
        <c:manualLayout>
          <c:xMode val="edge"/>
          <c:yMode val="edge"/>
          <c:x val="0.20121993897104323"/>
          <c:y val="3.3163265306122451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0.19105728979549708"/>
          <c:y val="0.18622448979591838"/>
          <c:w val="0.73983886686766953"/>
          <c:h val="0.65306122448979587"/>
        </c:manualLayout>
      </c:layout>
      <c:lineChart>
        <c:grouping val="standard"/>
        <c:varyColors val="0"/>
        <c:ser>
          <c:idx val="0"/>
          <c:order val="0"/>
          <c:tx>
            <c:strRef>
              <c:f>'Sample-Service Company'!$A$6</c:f>
              <c:strCache>
                <c:ptCount val="1"/>
                <c:pt idx="0">
                  <c:v>Gross Sales</c:v>
                </c:pt>
              </c:strCache>
            </c:strRef>
          </c:tx>
          <c:spPr>
            <a:ln w="31750" cap="rnd">
              <a:solidFill>
                <a:schemeClr val="accent1"/>
              </a:solidFill>
              <a:round/>
            </a:ln>
            <a:effectLst/>
          </c:spPr>
          <c:marker>
            <c:symbol val="circle"/>
            <c:size val="17"/>
            <c:spPr>
              <a:solidFill>
                <a:schemeClr val="accen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'Sample-Service Company'!$B$5:$M$5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'Sample-Service Company'!$B$6:$M$6</c:f>
              <c:numCache>
                <c:formatCode>General</c:formatCode>
                <c:ptCount val="12"/>
                <c:pt idx="0">
                  <c:v>27500</c:v>
                </c:pt>
                <c:pt idx="1">
                  <c:v>30000</c:v>
                </c:pt>
                <c:pt idx="2">
                  <c:v>32500</c:v>
                </c:pt>
                <c:pt idx="3">
                  <c:v>35000</c:v>
                </c:pt>
                <c:pt idx="4">
                  <c:v>37500</c:v>
                </c:pt>
                <c:pt idx="5">
                  <c:v>40000</c:v>
                </c:pt>
                <c:pt idx="6">
                  <c:v>42500</c:v>
                </c:pt>
                <c:pt idx="7">
                  <c:v>45000</c:v>
                </c:pt>
                <c:pt idx="8">
                  <c:v>47500</c:v>
                </c:pt>
                <c:pt idx="9">
                  <c:v>50000</c:v>
                </c:pt>
                <c:pt idx="10">
                  <c:v>52500</c:v>
                </c:pt>
                <c:pt idx="11">
                  <c:v>55000</c:v>
                </c:pt>
              </c:numCache>
            </c:numRef>
          </c:val>
          <c:smooth val="0"/>
          <c:extLst>
            <c:ext xmlns:c16="http://schemas.microsoft.com/office/drawing/2014/chart" uri="{C3380CC4-5D6E-409C-BE32-E72D297353CC}">
              <c16:uniqueId val="{00000000-9C9A-4C17-BA58-35789904D1B8}"/>
            </c:ext>
          </c:extLst>
        </c:ser>
        <c:ser>
          <c:idx val="1"/>
          <c:order val="1"/>
          <c:tx>
            <c:strRef>
              <c:f>'Sample-Service Company'!$A$48</c:f>
              <c:strCache>
                <c:ptCount val="1"/>
                <c:pt idx="0">
                  <c:v>Total Overhead Expenses</c:v>
                </c:pt>
              </c:strCache>
            </c:strRef>
          </c:tx>
          <c:spPr>
            <a:ln w="31750" cap="rnd">
              <a:solidFill>
                <a:schemeClr val="accent2"/>
              </a:solidFill>
              <a:round/>
            </a:ln>
            <a:effectLst/>
          </c:spPr>
          <c:marker>
            <c:symbol val="circle"/>
            <c:size val="17"/>
            <c:spPr>
              <a:solidFill>
                <a:schemeClr val="accent2"/>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'Sample-Service Company'!$B$5:$M$5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'Sample-Service Company'!$B$48:$M$48</c:f>
              <c:numCache>
                <c:formatCode>#,##0_);[Red]\(#,##0\)</c:formatCode>
                <c:ptCount val="12"/>
                <c:pt idx="0">
                  <c:v>16755</c:v>
                </c:pt>
                <c:pt idx="1">
                  <c:v>16755</c:v>
                </c:pt>
                <c:pt idx="2">
                  <c:v>16755</c:v>
                </c:pt>
                <c:pt idx="3">
                  <c:v>16755</c:v>
                </c:pt>
                <c:pt idx="4">
                  <c:v>19805</c:v>
                </c:pt>
                <c:pt idx="5">
                  <c:v>20205</c:v>
                </c:pt>
                <c:pt idx="6">
                  <c:v>20205</c:v>
                </c:pt>
                <c:pt idx="7">
                  <c:v>20705</c:v>
                </c:pt>
                <c:pt idx="8">
                  <c:v>20205</c:v>
                </c:pt>
                <c:pt idx="9">
                  <c:v>19205</c:v>
                </c:pt>
                <c:pt idx="10">
                  <c:v>19205</c:v>
                </c:pt>
                <c:pt idx="11">
                  <c:v>19205</c:v>
                </c:pt>
              </c:numCache>
            </c:numRef>
          </c:val>
          <c:smooth val="0"/>
          <c:extLst>
            <c:ext xmlns:c16="http://schemas.microsoft.com/office/drawing/2014/chart" uri="{C3380CC4-5D6E-409C-BE32-E72D297353CC}">
              <c16:uniqueId val="{00000001-9C9A-4C17-BA58-35789904D1B8}"/>
            </c:ext>
          </c:extLst>
        </c:ser>
        <c:ser>
          <c:idx val="2"/>
          <c:order val="2"/>
          <c:tx>
            <c:strRef>
              <c:f>'Sample-Service Company'!$A$49</c:f>
              <c:strCache>
                <c:ptCount val="1"/>
                <c:pt idx="0">
                  <c:v>Profit before Tax</c:v>
                </c:pt>
              </c:strCache>
            </c:strRef>
          </c:tx>
          <c:spPr>
            <a:ln w="31750" cap="rnd">
              <a:solidFill>
                <a:schemeClr val="accent3"/>
              </a:solidFill>
              <a:round/>
            </a:ln>
            <a:effectLst/>
          </c:spPr>
          <c:marker>
            <c:symbol val="circle"/>
            <c:size val="17"/>
            <c:spPr>
              <a:solidFill>
                <a:schemeClr val="accent3"/>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'Sample-Service Company'!$B$5:$M$5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'Sample-Service Company'!$B$49:$M$49</c:f>
              <c:numCache>
                <c:formatCode>#,##0_);[Red]\(#,##0\)</c:formatCode>
                <c:ptCount val="12"/>
                <c:pt idx="0">
                  <c:v>-2205</c:v>
                </c:pt>
                <c:pt idx="1">
                  <c:v>-655</c:v>
                </c:pt>
                <c:pt idx="2">
                  <c:v>895</c:v>
                </c:pt>
                <c:pt idx="3">
                  <c:v>2445</c:v>
                </c:pt>
                <c:pt idx="4">
                  <c:v>945</c:v>
                </c:pt>
                <c:pt idx="5">
                  <c:v>2095</c:v>
                </c:pt>
                <c:pt idx="6">
                  <c:v>3645</c:v>
                </c:pt>
                <c:pt idx="7">
                  <c:v>4695</c:v>
                </c:pt>
                <c:pt idx="8">
                  <c:v>6745</c:v>
                </c:pt>
                <c:pt idx="9">
                  <c:v>9295</c:v>
                </c:pt>
                <c:pt idx="10">
                  <c:v>10845</c:v>
                </c:pt>
                <c:pt idx="11">
                  <c:v>12395</c:v>
                </c:pt>
              </c:numCache>
            </c:numRef>
          </c:val>
          <c:smooth val="0"/>
          <c:extLst>
            <c:ext xmlns:c16="http://schemas.microsoft.com/office/drawing/2014/chart" uri="{C3380CC4-5D6E-409C-BE32-E72D297353CC}">
              <c16:uniqueId val="{00000002-9C9A-4C17-BA58-35789904D1B8}"/>
            </c:ext>
          </c:extLst>
        </c:ser>
        <c:dLbls>
          <c:dLblPos val="ctr"/>
          <c:showLegendKey val="0"/>
          <c:showVal val="1"/>
          <c:showCatName val="0"/>
          <c:showSerName val="0"/>
          <c:showPercent val="0"/>
          <c:showBubbleSize val="0"/>
        </c:dLbls>
        <c:marker val="1"/>
        <c:smooth val="0"/>
        <c:axId val="143705216"/>
        <c:axId val="143706752"/>
      </c:lineChart>
      <c:catAx>
        <c:axId val="14370521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270000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43706752"/>
        <c:crosses val="autoZero"/>
        <c:auto val="0"/>
        <c:lblAlgn val="ctr"/>
        <c:lblOffset val="100"/>
        <c:tickLblSkip val="1"/>
        <c:tickMarkSkip val="1"/>
        <c:noMultiLvlLbl val="0"/>
      </c:catAx>
      <c:valAx>
        <c:axId val="143706752"/>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_);[Red]\(\$#,##0\)" sourceLinked="0"/>
        <c:majorTickMark val="none"/>
        <c:minorTickMark val="none"/>
        <c:tickLblPos val="nextTo"/>
        <c:crossAx val="143705216"/>
        <c:crosses val="autoZero"/>
        <c:crossBetween val="midCat"/>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0"/>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alignWithMargins="0">
      <c:oddHeader>&amp;F</c:oddHeader>
      <c:oddFooter>Page &amp;P</c:oddFooter>
    </c:headerFooter>
    <c:pageMargins b="1" l="0.75" r="0.75" t="1" header="0.5" footer="0.5"/>
    <c:pageSetup orientation="landscape"/>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Key Financial Percentages</a:t>
            </a:r>
          </a:p>
        </c:rich>
      </c:tx>
      <c:layout>
        <c:manualLayout>
          <c:xMode val="edge"/>
          <c:yMode val="edge"/>
          <c:x val="0.25813977903924801"/>
          <c:y val="3.3419023136246784E-2"/>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manualLayout>
          <c:layoutTarget val="inner"/>
          <c:xMode val="edge"/>
          <c:yMode val="edge"/>
          <c:x val="0.1581397144573429"/>
          <c:y val="0.17994858611825193"/>
          <c:w val="0.80930324457581371"/>
          <c:h val="0.62982005141388175"/>
        </c:manualLayout>
      </c:layout>
      <c:barChart>
        <c:barDir val="col"/>
        <c:grouping val="clustered"/>
        <c:varyColors val="0"/>
        <c:ser>
          <c:idx val="1"/>
          <c:order val="0"/>
          <c:tx>
            <c:strRef>
              <c:f>'Sample-Service Company'!$A$118</c:f>
              <c:strCache>
                <c:ptCount val="1"/>
                <c:pt idx="0">
                  <c:v>Cost of Goods Sold</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val>
            <c:numRef>
              <c:f>'Sample-Service Company'!$B$118:$M$118</c:f>
              <c:numCache>
                <c:formatCode>0.0%</c:formatCode>
                <c:ptCount val="12"/>
                <c:pt idx="0">
                  <c:v>0.45454545454545453</c:v>
                </c:pt>
                <c:pt idx="1">
                  <c:v>0.44673539518900346</c:v>
                </c:pt>
                <c:pt idx="2">
                  <c:v>0.44012688342585249</c:v>
                </c:pt>
                <c:pt idx="3">
                  <c:v>0.43446244477172313</c:v>
                </c:pt>
                <c:pt idx="4">
                  <c:v>0.42955326460481097</c:v>
                </c:pt>
                <c:pt idx="5">
                  <c:v>0.42525773195876287</c:v>
                </c:pt>
                <c:pt idx="6">
                  <c:v>0.42146755609460279</c:v>
                </c:pt>
                <c:pt idx="7">
                  <c:v>0.41809851088201605</c:v>
                </c:pt>
                <c:pt idx="8">
                  <c:v>0.41508410200759632</c:v>
                </c:pt>
                <c:pt idx="9">
                  <c:v>0.41237113402061853</c:v>
                </c:pt>
                <c:pt idx="10">
                  <c:v>0.40991654393716248</c:v>
                </c:pt>
                <c:pt idx="11">
                  <c:v>0.40768509840674788</c:v>
                </c:pt>
              </c:numCache>
            </c:numRef>
          </c:val>
          <c:extLst>
            <c:ext xmlns:c16="http://schemas.microsoft.com/office/drawing/2014/chart" uri="{C3380CC4-5D6E-409C-BE32-E72D297353CC}">
              <c16:uniqueId val="{00000000-7DE2-467B-8556-2D8983F1C408}"/>
            </c:ext>
          </c:extLst>
        </c:ser>
        <c:dLbls>
          <c:showLegendKey val="0"/>
          <c:showVal val="0"/>
          <c:showCatName val="0"/>
          <c:showSerName val="0"/>
          <c:showPercent val="0"/>
          <c:showBubbleSize val="0"/>
        </c:dLbls>
        <c:gapWidth val="150"/>
        <c:axId val="147558784"/>
        <c:axId val="147560320"/>
      </c:barChart>
      <c:lineChart>
        <c:grouping val="standard"/>
        <c:varyColors val="0"/>
        <c:ser>
          <c:idx val="0"/>
          <c:order val="1"/>
          <c:tx>
            <c:strRef>
              <c:f>'Sample-Service Company'!$A$119</c:f>
              <c:strCache>
                <c:ptCount val="1"/>
                <c:pt idx="0">
                  <c:v>Gross Profit</c:v>
                </c:pt>
              </c:strCache>
            </c:strRef>
          </c:tx>
          <c:spPr>
            <a:ln w="34925" cap="rnd">
              <a:solidFill>
                <a:schemeClr val="accent1"/>
              </a:solidFill>
              <a:round/>
            </a:ln>
            <a:effectLst>
              <a:outerShdw blurRad="40000" dist="23000" dir="5400000" rotWithShape="0">
                <a:srgbClr val="000000">
                  <a:alpha val="35000"/>
                </a:srgbClr>
              </a:outerShdw>
            </a:effectLst>
          </c:spPr>
          <c:marker>
            <c:symbol val="none"/>
          </c:marker>
          <c:val>
            <c:numRef>
              <c:f>'Sample-Service Company'!$B$119:$M$119</c:f>
              <c:numCache>
                <c:formatCode>0.0%</c:formatCode>
                <c:ptCount val="12"/>
                <c:pt idx="0">
                  <c:v>0.54545454545454541</c:v>
                </c:pt>
                <c:pt idx="1">
                  <c:v>0.5532646048109966</c:v>
                </c:pt>
                <c:pt idx="2">
                  <c:v>0.55987311657414751</c:v>
                </c:pt>
                <c:pt idx="3">
                  <c:v>0.56553755522827687</c:v>
                </c:pt>
                <c:pt idx="4">
                  <c:v>0.57044673539518898</c:v>
                </c:pt>
                <c:pt idx="5">
                  <c:v>0.57474226804123707</c:v>
                </c:pt>
                <c:pt idx="6">
                  <c:v>0.57853244390539726</c:v>
                </c:pt>
                <c:pt idx="7">
                  <c:v>0.58190148911798401</c:v>
                </c:pt>
                <c:pt idx="8">
                  <c:v>0.58491589799240373</c:v>
                </c:pt>
                <c:pt idx="9">
                  <c:v>0.58762886597938147</c:v>
                </c:pt>
                <c:pt idx="10">
                  <c:v>0.59008345606283752</c:v>
                </c:pt>
                <c:pt idx="11">
                  <c:v>0.59231490159325206</c:v>
                </c:pt>
              </c:numCache>
            </c:numRef>
          </c:val>
          <c:smooth val="0"/>
          <c:extLst>
            <c:ext xmlns:c16="http://schemas.microsoft.com/office/drawing/2014/chart" uri="{C3380CC4-5D6E-409C-BE32-E72D297353CC}">
              <c16:uniqueId val="{00000001-7DE2-467B-8556-2D8983F1C408}"/>
            </c:ext>
          </c:extLst>
        </c:ser>
        <c:dLbls>
          <c:showLegendKey val="0"/>
          <c:showVal val="0"/>
          <c:showCatName val="0"/>
          <c:showSerName val="0"/>
          <c:showPercent val="0"/>
          <c:showBubbleSize val="0"/>
        </c:dLbls>
        <c:marker val="1"/>
        <c:smooth val="0"/>
        <c:axId val="147558784"/>
        <c:axId val="147560320"/>
      </c:lineChart>
      <c:lineChart>
        <c:grouping val="standard"/>
        <c:varyColors val="0"/>
        <c:ser>
          <c:idx val="2"/>
          <c:order val="2"/>
          <c:tx>
            <c:strRef>
              <c:f>'Sample-Service Company'!$A$120</c:f>
              <c:strCache>
                <c:ptCount val="1"/>
                <c:pt idx="0">
                  <c:v>Overhead Expenses</c:v>
                </c:pt>
              </c:strCache>
            </c:strRef>
          </c:tx>
          <c:spPr>
            <a:ln w="34925" cap="rnd">
              <a:solidFill>
                <a:schemeClr val="accent3"/>
              </a:solidFill>
              <a:round/>
            </a:ln>
            <a:effectLst>
              <a:outerShdw blurRad="40000" dist="23000" dir="5400000" rotWithShape="0">
                <a:srgbClr val="000000">
                  <a:alpha val="35000"/>
                </a:srgbClr>
              </a:outerShdw>
            </a:effectLst>
          </c:spPr>
          <c:marker>
            <c:symbol val="none"/>
          </c:marker>
          <c:val>
            <c:numRef>
              <c:f>'Sample-Service Company'!$B$120:$M$120</c:f>
              <c:numCache>
                <c:formatCode>0.0%</c:formatCode>
                <c:ptCount val="12"/>
                <c:pt idx="0">
                  <c:v>0.62811621368322401</c:v>
                </c:pt>
                <c:pt idx="1">
                  <c:v>0.57577319587628861</c:v>
                </c:pt>
                <c:pt idx="2">
                  <c:v>0.53148295003965107</c:v>
                </c:pt>
                <c:pt idx="3">
                  <c:v>0.49351988217967602</c:v>
                </c:pt>
                <c:pt idx="4">
                  <c:v>0.54446735395189005</c:v>
                </c:pt>
                <c:pt idx="5">
                  <c:v>0.52074742268041241</c:v>
                </c:pt>
                <c:pt idx="6">
                  <c:v>0.49011522134627045</c:v>
                </c:pt>
                <c:pt idx="7">
                  <c:v>0.47434135166093927</c:v>
                </c:pt>
                <c:pt idx="8">
                  <c:v>0.43852414541508411</c:v>
                </c:pt>
                <c:pt idx="9">
                  <c:v>0.39597938144329897</c:v>
                </c:pt>
                <c:pt idx="10">
                  <c:v>0.37712322042218949</c:v>
                </c:pt>
                <c:pt idx="11">
                  <c:v>0.35998125585754454</c:v>
                </c:pt>
              </c:numCache>
            </c:numRef>
          </c:val>
          <c:smooth val="0"/>
          <c:extLst>
            <c:ext xmlns:c16="http://schemas.microsoft.com/office/drawing/2014/chart" uri="{C3380CC4-5D6E-409C-BE32-E72D297353CC}">
              <c16:uniqueId val="{00000002-7DE2-467B-8556-2D8983F1C408}"/>
            </c:ext>
          </c:extLst>
        </c:ser>
        <c:ser>
          <c:idx val="3"/>
          <c:order val="3"/>
          <c:tx>
            <c:strRef>
              <c:f>'Sample-Service Company'!$A$121</c:f>
              <c:strCache>
                <c:ptCount val="1"/>
                <c:pt idx="0">
                  <c:v>Profit Before Tax</c:v>
                </c:pt>
              </c:strCache>
            </c:strRef>
          </c:tx>
          <c:spPr>
            <a:ln w="34925" cap="rnd">
              <a:solidFill>
                <a:schemeClr val="accent4"/>
              </a:solidFill>
              <a:round/>
            </a:ln>
            <a:effectLst>
              <a:outerShdw blurRad="40000" dist="23000" dir="5400000" rotWithShape="0">
                <a:srgbClr val="000000">
                  <a:alpha val="35000"/>
                </a:srgbClr>
              </a:outerShdw>
            </a:effectLst>
          </c:spPr>
          <c:marker>
            <c:symbol val="none"/>
          </c:marker>
          <c:val>
            <c:numRef>
              <c:f>'Sample-Service Company'!$B$121:$M$121</c:f>
              <c:numCache>
                <c:formatCode>0.0%</c:formatCode>
                <c:ptCount val="12"/>
                <c:pt idx="0">
                  <c:v>-8.2661668228678542E-2</c:v>
                </c:pt>
                <c:pt idx="1">
                  <c:v>-2.2508591065292096E-2</c:v>
                </c:pt>
                <c:pt idx="2">
                  <c:v>2.8390166534496431E-2</c:v>
                </c:pt>
                <c:pt idx="3">
                  <c:v>7.2017673048600878E-2</c:v>
                </c:pt>
                <c:pt idx="4">
                  <c:v>2.597938144329897E-2</c:v>
                </c:pt>
                <c:pt idx="5">
                  <c:v>5.3994845360824745E-2</c:v>
                </c:pt>
                <c:pt idx="6">
                  <c:v>8.8417222559126749E-2</c:v>
                </c:pt>
                <c:pt idx="7">
                  <c:v>0.10756013745704468</c:v>
                </c:pt>
                <c:pt idx="8">
                  <c:v>0.14639175257731959</c:v>
                </c:pt>
                <c:pt idx="9">
                  <c:v>0.19164948453608247</c:v>
                </c:pt>
                <c:pt idx="10">
                  <c:v>0.212960235640648</c:v>
                </c:pt>
                <c:pt idx="11">
                  <c:v>0.23233364573570758</c:v>
                </c:pt>
              </c:numCache>
            </c:numRef>
          </c:val>
          <c:smooth val="0"/>
          <c:extLst>
            <c:ext xmlns:c16="http://schemas.microsoft.com/office/drawing/2014/chart" uri="{C3380CC4-5D6E-409C-BE32-E72D297353CC}">
              <c16:uniqueId val="{00000003-7DE2-467B-8556-2D8983F1C408}"/>
            </c:ext>
          </c:extLst>
        </c:ser>
        <c:dLbls>
          <c:showLegendKey val="0"/>
          <c:showVal val="0"/>
          <c:showCatName val="0"/>
          <c:showSerName val="0"/>
          <c:showPercent val="0"/>
          <c:showBubbleSize val="0"/>
        </c:dLbls>
        <c:marker val="1"/>
        <c:smooth val="0"/>
        <c:axId val="147561856"/>
        <c:axId val="147002496"/>
      </c:lineChart>
      <c:catAx>
        <c:axId val="14755878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7560320"/>
        <c:crosses val="autoZero"/>
        <c:auto val="0"/>
        <c:lblAlgn val="ctr"/>
        <c:lblOffset val="100"/>
        <c:tickLblSkip val="1"/>
        <c:tickMarkSkip val="1"/>
        <c:noMultiLvlLbl val="0"/>
      </c:catAx>
      <c:valAx>
        <c:axId val="147560320"/>
        <c:scaling>
          <c:orientation val="minMax"/>
        </c:scaling>
        <c:delete val="0"/>
        <c:axPos val="l"/>
        <c:majorGridlines>
          <c:spPr>
            <a:ln w="9525" cap="flat" cmpd="sng" algn="ctr">
              <a:solidFill>
                <a:schemeClr val="lt1">
                  <a:lumMod val="95000"/>
                  <a:alpha val="10000"/>
                </a:schemeClr>
              </a:solidFill>
              <a:round/>
            </a:ln>
            <a:effectLst/>
          </c:spPr>
        </c:majorGridlines>
        <c:numFmt formatCode="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7558784"/>
        <c:crosses val="autoZero"/>
        <c:crossBetween val="between"/>
      </c:valAx>
      <c:catAx>
        <c:axId val="147561856"/>
        <c:scaling>
          <c:orientation val="minMax"/>
        </c:scaling>
        <c:delete val="1"/>
        <c:axPos val="b"/>
        <c:majorTickMark val="none"/>
        <c:minorTickMark val="none"/>
        <c:tickLblPos val="nextTo"/>
        <c:crossAx val="147002496"/>
        <c:crosses val="autoZero"/>
        <c:auto val="0"/>
        <c:lblAlgn val="ctr"/>
        <c:lblOffset val="100"/>
        <c:noMultiLvlLbl val="0"/>
      </c:catAx>
      <c:valAx>
        <c:axId val="147002496"/>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75618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alignWithMargins="0">
      <c:oddHeader>&amp;A</c:oddHeader>
      <c:oddFooter>Page &amp;P</c:oddFooter>
    </c:headerFooter>
    <c:pageMargins b="1" l="0.75" r="0.75" t="1" header="0.5" footer="0.5"/>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Cost of Goods Sold</a:t>
            </a:r>
          </a:p>
        </c:rich>
      </c:tx>
      <c:layout>
        <c:manualLayout>
          <c:xMode val="edge"/>
          <c:yMode val="edge"/>
          <c:x val="0.34349657512323156"/>
          <c:y val="3.7542662116040959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98781080850405"/>
          <c:y val="0.38566552901023893"/>
          <c:w val="0.40447234754578637"/>
          <c:h val="0.2696245733788396"/>
        </c:manualLayout>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B6F8-4AEF-9F20-D97AFD74AAA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2-B6F8-4AEF-9F20-D97AFD74AAA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4-B6F8-4AEF-9F20-D97AFD74AAA7}"/>
              </c:ext>
            </c:extLst>
          </c:dPt>
          <c:dLbls>
            <c:numFmt formatCode="0%" sourceLinked="0"/>
            <c:spPr>
              <a:noFill/>
              <a:ln w="25400">
                <a:noFill/>
              </a:ln>
            </c:spPr>
            <c:txPr>
              <a:bodyPr wrap="square" lIns="38100" tIns="19050" rIns="38100" bIns="19050" anchor="ctr">
                <a:spAutoFit/>
              </a:bodyPr>
              <a:lstStyle/>
              <a:p>
                <a:pPr>
                  <a:defRPr sz="100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c:ext xmlns:c15="http://schemas.microsoft.com/office/drawing/2012/chart" uri="{CE6537A1-D6FC-4f65-9D91-7224C49458BB}"/>
            </c:extLst>
          </c:dLbls>
          <c:cat>
            <c:strRef>
              <c:f>'Sample-Service Company'!$A$124:$A$126</c:f>
              <c:strCache>
                <c:ptCount val="3"/>
                <c:pt idx="0">
                  <c:v>Labor</c:v>
                </c:pt>
                <c:pt idx="1">
                  <c:v>Materials</c:v>
                </c:pt>
                <c:pt idx="2">
                  <c:v>Overhead</c:v>
                </c:pt>
              </c:strCache>
            </c:strRef>
          </c:cat>
          <c:val>
            <c:numRef>
              <c:f>'Sample-Service Company'!$B$124:$B$126</c:f>
              <c:numCache>
                <c:formatCode>_("$"* #,##0_);_("$"* \(#,##0\);_("$"* "-"??_);_(@_)</c:formatCode>
                <c:ptCount val="3"/>
                <c:pt idx="0">
                  <c:v>148500</c:v>
                </c:pt>
                <c:pt idx="1">
                  <c:v>24750</c:v>
                </c:pt>
                <c:pt idx="2">
                  <c:v>30000</c:v>
                </c:pt>
              </c:numCache>
            </c:numRef>
          </c:val>
          <c:extLst>
            <c:ext xmlns:c16="http://schemas.microsoft.com/office/drawing/2014/chart" uri="{C3380CC4-5D6E-409C-BE32-E72D297353CC}">
              <c16:uniqueId val="{00000005-B6F8-4AEF-9F20-D97AFD74AAA7}"/>
            </c:ext>
          </c:extLst>
        </c:ser>
        <c:dLbls>
          <c:showLegendKey val="0"/>
          <c:showVal val="0"/>
          <c:showCatName val="0"/>
          <c:showSerName val="0"/>
          <c:showPercent val="0"/>
          <c:showBubbleSize val="0"/>
          <c:showLeaderLines val="1"/>
        </c:dLbls>
      </c:pie3DChart>
      <c:spPr>
        <a:noFill/>
        <a:ln w="25400">
          <a:noFill/>
        </a:ln>
      </c:spPr>
    </c:plotArea>
    <c:legend>
      <c:legendPos val="b"/>
      <c:layout>
        <c:manualLayout>
          <c:xMode val="edge"/>
          <c:yMode val="edge"/>
          <c:x val="0.30284616861916652"/>
          <c:y val="0.89419795221843001"/>
          <c:w val="0.39634231696647676"/>
          <c:h val="8.19112627986348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CCFFCC"/>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n-US"/>
              <a:t>Sales &amp; Profit by Quarter</a:t>
            </a:r>
          </a:p>
        </c:rich>
      </c:tx>
      <c:layout>
        <c:manualLayout>
          <c:xMode val="edge"/>
          <c:yMode val="edge"/>
          <c:x val="0.31308411214953269"/>
          <c:y val="3.7542662116040959E-2"/>
        </c:manualLayout>
      </c:layout>
      <c:overlay val="0"/>
      <c:spPr>
        <a:noFill/>
        <a:ln w="25400">
          <a:noFill/>
        </a:ln>
      </c:spPr>
    </c:title>
    <c:autoTitleDeleted val="0"/>
    <c:view3D>
      <c:rotX val="15"/>
      <c:hPercent val="100"/>
      <c:rotY val="20"/>
      <c:depthPercent val="100"/>
      <c:rAngAx val="0"/>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0.17990654205607476"/>
          <c:y val="0.17406143344709898"/>
          <c:w val="0.69626168224299068"/>
          <c:h val="0.37542662116040953"/>
        </c:manualLayout>
      </c:layout>
      <c:bar3DChart>
        <c:barDir val="col"/>
        <c:grouping val="standard"/>
        <c:varyColors val="0"/>
        <c:ser>
          <c:idx val="0"/>
          <c:order val="0"/>
          <c:tx>
            <c:strRef>
              <c:f>'Sample-Service Company'!$D$124</c:f>
              <c:strCache>
                <c:ptCount val="1"/>
                <c:pt idx="0">
                  <c:v>Profit</c:v>
                </c:pt>
              </c:strCache>
            </c:strRef>
          </c:tx>
          <c:spPr>
            <a:solidFill>
              <a:srgbClr val="9999FF"/>
            </a:solidFill>
            <a:ln w="12700">
              <a:solidFill>
                <a:srgbClr val="000000"/>
              </a:solidFill>
              <a:prstDash val="solid"/>
            </a:ln>
          </c:spPr>
          <c:invertIfNegative val="0"/>
          <c:cat>
            <c:strRef>
              <c:f>'Sample-Service Company'!$E$123:$H$123</c:f>
              <c:strCache>
                <c:ptCount val="4"/>
                <c:pt idx="0">
                  <c:v>Q1</c:v>
                </c:pt>
                <c:pt idx="1">
                  <c:v>Q2</c:v>
                </c:pt>
                <c:pt idx="2">
                  <c:v>Q3</c:v>
                </c:pt>
                <c:pt idx="3">
                  <c:v>Q4</c:v>
                </c:pt>
              </c:strCache>
            </c:strRef>
          </c:cat>
          <c:val>
            <c:numRef>
              <c:f>'Sample-Service Company'!$E$124:$H$124</c:f>
              <c:numCache>
                <c:formatCode>#,##0_);[Red]\(#,##0\)</c:formatCode>
                <c:ptCount val="4"/>
                <c:pt idx="0">
                  <c:v>-1965</c:v>
                </c:pt>
                <c:pt idx="1">
                  <c:v>5485</c:v>
                </c:pt>
                <c:pt idx="2">
                  <c:v>15085</c:v>
                </c:pt>
                <c:pt idx="3">
                  <c:v>32535</c:v>
                </c:pt>
              </c:numCache>
            </c:numRef>
          </c:val>
          <c:extLst>
            <c:ext xmlns:c16="http://schemas.microsoft.com/office/drawing/2014/chart" uri="{C3380CC4-5D6E-409C-BE32-E72D297353CC}">
              <c16:uniqueId val="{00000000-4EDE-470E-AFF6-367EC2C4C68B}"/>
            </c:ext>
          </c:extLst>
        </c:ser>
        <c:ser>
          <c:idx val="1"/>
          <c:order val="1"/>
          <c:tx>
            <c:strRef>
              <c:f>'Sample-Service Company'!$D$125</c:f>
              <c:strCache>
                <c:ptCount val="1"/>
                <c:pt idx="0">
                  <c:v>Sales</c:v>
                </c:pt>
              </c:strCache>
            </c:strRef>
          </c:tx>
          <c:spPr>
            <a:solidFill>
              <a:srgbClr val="993366"/>
            </a:solidFill>
            <a:ln w="12700">
              <a:solidFill>
                <a:srgbClr val="000000"/>
              </a:solidFill>
              <a:prstDash val="solid"/>
            </a:ln>
          </c:spPr>
          <c:invertIfNegative val="0"/>
          <c:cat>
            <c:strRef>
              <c:f>'Sample-Service Company'!$E$123:$H$123</c:f>
              <c:strCache>
                <c:ptCount val="4"/>
                <c:pt idx="0">
                  <c:v>Q1</c:v>
                </c:pt>
                <c:pt idx="1">
                  <c:v>Q2</c:v>
                </c:pt>
                <c:pt idx="2">
                  <c:v>Q3</c:v>
                </c:pt>
                <c:pt idx="3">
                  <c:v>Q4</c:v>
                </c:pt>
              </c:strCache>
            </c:strRef>
          </c:cat>
          <c:val>
            <c:numRef>
              <c:f>'Sample-Service Company'!$E$125:$H$125</c:f>
              <c:numCache>
                <c:formatCode>#,##0_);[Red]\(#,##0\)</c:formatCode>
                <c:ptCount val="4"/>
                <c:pt idx="0">
                  <c:v>90000</c:v>
                </c:pt>
                <c:pt idx="1">
                  <c:v>112500</c:v>
                </c:pt>
                <c:pt idx="2">
                  <c:v>135000</c:v>
                </c:pt>
                <c:pt idx="3">
                  <c:v>157500</c:v>
                </c:pt>
              </c:numCache>
            </c:numRef>
          </c:val>
          <c:extLst>
            <c:ext xmlns:c16="http://schemas.microsoft.com/office/drawing/2014/chart" uri="{C3380CC4-5D6E-409C-BE32-E72D297353CC}">
              <c16:uniqueId val="{00000001-4EDE-470E-AFF6-367EC2C4C68B}"/>
            </c:ext>
          </c:extLst>
        </c:ser>
        <c:dLbls>
          <c:showLegendKey val="0"/>
          <c:showVal val="0"/>
          <c:showCatName val="0"/>
          <c:showSerName val="0"/>
          <c:showPercent val="0"/>
          <c:showBubbleSize val="0"/>
        </c:dLbls>
        <c:gapWidth val="150"/>
        <c:shape val="box"/>
        <c:axId val="147060224"/>
        <c:axId val="147061760"/>
        <c:axId val="146963520"/>
      </c:bar3DChart>
      <c:catAx>
        <c:axId val="1470602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47061760"/>
        <c:crosses val="autoZero"/>
        <c:auto val="1"/>
        <c:lblAlgn val="ctr"/>
        <c:lblOffset val="100"/>
        <c:tickLblSkip val="1"/>
        <c:tickMarkSkip val="1"/>
        <c:noMultiLvlLbl val="1"/>
      </c:catAx>
      <c:valAx>
        <c:axId val="147061760"/>
        <c:scaling>
          <c:orientation val="minMax"/>
          <c:min val="0"/>
        </c:scaling>
        <c:delete val="0"/>
        <c:axPos val="l"/>
        <c:majorGridlines>
          <c:spPr>
            <a:ln w="3175">
              <a:solidFill>
                <a:srgbClr val="000000"/>
              </a:solidFill>
              <a:prstDash val="solid"/>
            </a:ln>
          </c:spPr>
        </c:majorGridlines>
        <c:numFmt formatCode="\$#,##0_);[Red]\(\$#,##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47060224"/>
        <c:crosses val="autoZero"/>
        <c:crossBetween val="between"/>
      </c:valAx>
      <c:serAx>
        <c:axId val="14696352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47061760"/>
        <c:crosses val="autoZero"/>
        <c:tickLblSkip val="2"/>
        <c:tickMarkSkip val="1"/>
      </c:ser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a:ea typeface="Arial"/>
                <a:cs typeface="Arial"/>
              </a:defRPr>
            </a:pPr>
            <a:endParaRPr lang="en-US"/>
          </a:p>
        </c:txPr>
      </c:dTable>
      <c:spPr>
        <a:solidFill>
          <a:srgbClr val="FFFFCC"/>
        </a:solidFill>
        <a:ln w="25400">
          <a:noFill/>
        </a:ln>
      </c:spPr>
    </c:plotArea>
    <c:legend>
      <c:legendPos val="b"/>
      <c:layout>
        <c:manualLayout>
          <c:xMode val="edge"/>
          <c:yMode val="edge"/>
          <c:x val="0.3855140186915888"/>
          <c:y val="0.89761092150170652"/>
          <c:w val="0.23130841121495332"/>
          <c:h val="7.8498293515358308E-2"/>
        </c:manualLayout>
      </c:layout>
      <c:overlay val="0"/>
      <c:spPr>
        <a:solidFill>
          <a:srgbClr val="FFFFFF"/>
        </a:solidFill>
        <a:ln w="3175">
          <a:solidFill>
            <a:srgbClr val="000000"/>
          </a:solidFill>
          <a:prstDash val="solid"/>
        </a:ln>
      </c:spPr>
      <c:txPr>
        <a:bodyPr/>
        <a:lstStyle/>
        <a:p>
          <a:pPr>
            <a:defRPr sz="80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CC"/>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Sales, Overhead &amp; Profit before Tax</a:t>
            </a:r>
          </a:p>
        </c:rich>
      </c:tx>
      <c:layout>
        <c:manualLayout>
          <c:xMode val="edge"/>
          <c:yMode val="edge"/>
          <c:x val="0.20121993897104323"/>
          <c:y val="3.3163265306122451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0.18292719235739083"/>
          <c:y val="0.18622448979591838"/>
          <c:w val="0.74796896430577586"/>
          <c:h val="0.54846938775510201"/>
        </c:manualLayout>
      </c:layout>
      <c:lineChart>
        <c:grouping val="standard"/>
        <c:varyColors val="0"/>
        <c:ser>
          <c:idx val="0"/>
          <c:order val="0"/>
          <c:tx>
            <c:strRef>
              <c:f>'Sample-Prof Service Co.'!$A$6</c:f>
              <c:strCache>
                <c:ptCount val="1"/>
                <c:pt idx="0">
                  <c:v>Revenues</c:v>
                </c:pt>
              </c:strCache>
            </c:strRef>
          </c:tx>
          <c:spPr>
            <a:ln w="31750" cap="rnd">
              <a:solidFill>
                <a:schemeClr val="accent1"/>
              </a:solidFill>
              <a:round/>
            </a:ln>
            <a:effectLst/>
          </c:spPr>
          <c:marker>
            <c:symbol val="circle"/>
            <c:size val="17"/>
            <c:spPr>
              <a:solidFill>
                <a:schemeClr val="accent1"/>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'Sample-Prof Service Co.'!$B$5:$M$5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'Sample-Prof Service Co.'!$B$6:$M$6</c:f>
              <c:numCache>
                <c:formatCode>#,##0_);[Red]\(#,##0\)</c:formatCode>
                <c:ptCount val="12"/>
                <c:pt idx="0">
                  <c:v>3500</c:v>
                </c:pt>
                <c:pt idx="1">
                  <c:v>4000</c:v>
                </c:pt>
                <c:pt idx="2">
                  <c:v>4500</c:v>
                </c:pt>
                <c:pt idx="3">
                  <c:v>5000</c:v>
                </c:pt>
                <c:pt idx="4">
                  <c:v>5500</c:v>
                </c:pt>
                <c:pt idx="5">
                  <c:v>6000</c:v>
                </c:pt>
                <c:pt idx="6">
                  <c:v>6500</c:v>
                </c:pt>
                <c:pt idx="7">
                  <c:v>7000</c:v>
                </c:pt>
                <c:pt idx="8">
                  <c:v>7500</c:v>
                </c:pt>
                <c:pt idx="9">
                  <c:v>8000</c:v>
                </c:pt>
                <c:pt idx="10">
                  <c:v>8500</c:v>
                </c:pt>
                <c:pt idx="11">
                  <c:v>9000</c:v>
                </c:pt>
              </c:numCache>
            </c:numRef>
          </c:val>
          <c:smooth val="0"/>
          <c:extLst>
            <c:ext xmlns:c16="http://schemas.microsoft.com/office/drawing/2014/chart" uri="{C3380CC4-5D6E-409C-BE32-E72D297353CC}">
              <c16:uniqueId val="{00000000-DB39-4C72-82E9-FDE40CD595E3}"/>
            </c:ext>
          </c:extLst>
        </c:ser>
        <c:ser>
          <c:idx val="1"/>
          <c:order val="1"/>
          <c:tx>
            <c:strRef>
              <c:f>'Sample-Prof Service Co.'!$A$42</c:f>
              <c:strCache>
                <c:ptCount val="1"/>
                <c:pt idx="0">
                  <c:v>Total Overhead </c:v>
                </c:pt>
              </c:strCache>
            </c:strRef>
          </c:tx>
          <c:spPr>
            <a:ln w="31750" cap="rnd">
              <a:solidFill>
                <a:schemeClr val="accent2"/>
              </a:solidFill>
              <a:round/>
            </a:ln>
            <a:effectLst/>
          </c:spPr>
          <c:marker>
            <c:symbol val="circle"/>
            <c:size val="17"/>
            <c:spPr>
              <a:solidFill>
                <a:schemeClr val="accent2"/>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'Sample-Prof Service Co.'!$B$5:$M$5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'Sample-Prof Service Co.'!$B$42:$M$42</c:f>
              <c:numCache>
                <c:formatCode>#,##0_);[Red]\(#,##0\)</c:formatCode>
                <c:ptCount val="12"/>
                <c:pt idx="0">
                  <c:v>3480</c:v>
                </c:pt>
                <c:pt idx="1">
                  <c:v>3630</c:v>
                </c:pt>
                <c:pt idx="2">
                  <c:v>3880</c:v>
                </c:pt>
                <c:pt idx="3">
                  <c:v>4650</c:v>
                </c:pt>
                <c:pt idx="4">
                  <c:v>4925</c:v>
                </c:pt>
                <c:pt idx="5">
                  <c:v>5425</c:v>
                </c:pt>
                <c:pt idx="6">
                  <c:v>6450</c:v>
                </c:pt>
                <c:pt idx="7">
                  <c:v>5750</c:v>
                </c:pt>
                <c:pt idx="8">
                  <c:v>7350</c:v>
                </c:pt>
                <c:pt idx="9">
                  <c:v>6850</c:v>
                </c:pt>
                <c:pt idx="10">
                  <c:v>8350</c:v>
                </c:pt>
                <c:pt idx="11">
                  <c:v>6850</c:v>
                </c:pt>
              </c:numCache>
            </c:numRef>
          </c:val>
          <c:smooth val="0"/>
          <c:extLst>
            <c:ext xmlns:c16="http://schemas.microsoft.com/office/drawing/2014/chart" uri="{C3380CC4-5D6E-409C-BE32-E72D297353CC}">
              <c16:uniqueId val="{00000001-DB39-4C72-82E9-FDE40CD595E3}"/>
            </c:ext>
          </c:extLst>
        </c:ser>
        <c:ser>
          <c:idx val="2"/>
          <c:order val="2"/>
          <c:tx>
            <c:strRef>
              <c:f>'Sample-Prof Service Co.'!$A$44</c:f>
              <c:strCache>
                <c:ptCount val="1"/>
                <c:pt idx="0">
                  <c:v>Profit before Tax</c:v>
                </c:pt>
              </c:strCache>
            </c:strRef>
          </c:tx>
          <c:spPr>
            <a:ln w="31750" cap="rnd">
              <a:solidFill>
                <a:schemeClr val="accent3"/>
              </a:solidFill>
              <a:round/>
            </a:ln>
            <a:effectLst/>
          </c:spPr>
          <c:marker>
            <c:symbol val="circle"/>
            <c:size val="17"/>
            <c:spPr>
              <a:solidFill>
                <a:schemeClr val="accent3"/>
              </a:solidFill>
              <a:ln>
                <a:noFill/>
              </a:ln>
              <a:effectLst/>
            </c:spPr>
          </c:marker>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'Sample-Prof Service Co.'!$B$5:$M$5</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'Sample-Prof Service Co.'!$B$44:$M$44</c:f>
              <c:numCache>
                <c:formatCode>#,##0_);[Red]\(#,##0\)</c:formatCode>
                <c:ptCount val="12"/>
                <c:pt idx="0">
                  <c:v>20</c:v>
                </c:pt>
                <c:pt idx="1">
                  <c:v>370</c:v>
                </c:pt>
                <c:pt idx="2">
                  <c:v>620</c:v>
                </c:pt>
                <c:pt idx="3">
                  <c:v>350</c:v>
                </c:pt>
                <c:pt idx="4">
                  <c:v>575</c:v>
                </c:pt>
                <c:pt idx="5">
                  <c:v>575</c:v>
                </c:pt>
                <c:pt idx="6">
                  <c:v>50</c:v>
                </c:pt>
                <c:pt idx="7">
                  <c:v>1250</c:v>
                </c:pt>
                <c:pt idx="8">
                  <c:v>150</c:v>
                </c:pt>
                <c:pt idx="9">
                  <c:v>1150</c:v>
                </c:pt>
                <c:pt idx="10">
                  <c:v>150</c:v>
                </c:pt>
                <c:pt idx="11">
                  <c:v>2150</c:v>
                </c:pt>
              </c:numCache>
            </c:numRef>
          </c:val>
          <c:smooth val="0"/>
          <c:extLst>
            <c:ext xmlns:c16="http://schemas.microsoft.com/office/drawing/2014/chart" uri="{C3380CC4-5D6E-409C-BE32-E72D297353CC}">
              <c16:uniqueId val="{00000002-DB39-4C72-82E9-FDE40CD595E3}"/>
            </c:ext>
          </c:extLst>
        </c:ser>
        <c:dLbls>
          <c:dLblPos val="ctr"/>
          <c:showLegendKey val="0"/>
          <c:showVal val="1"/>
          <c:showCatName val="0"/>
          <c:showSerName val="0"/>
          <c:showPercent val="0"/>
          <c:showBubbleSize val="0"/>
        </c:dLbls>
        <c:marker val="1"/>
        <c:smooth val="0"/>
        <c:axId val="148580992"/>
        <c:axId val="148631936"/>
      </c:lineChart>
      <c:catAx>
        <c:axId val="148580992"/>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2700000" spcFirstLastPara="1" vertOverflow="ellipsis"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148631936"/>
        <c:crosses val="autoZero"/>
        <c:auto val="0"/>
        <c:lblAlgn val="ctr"/>
        <c:lblOffset val="100"/>
        <c:noMultiLvlLbl val="0"/>
      </c:catAx>
      <c:valAx>
        <c:axId val="148631936"/>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_);[Red]\(\$#,##0\)" sourceLinked="0"/>
        <c:majorTickMark val="none"/>
        <c:minorTickMark val="none"/>
        <c:tickLblPos val="nextTo"/>
        <c:crossAx val="148580992"/>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0"/>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alignWithMargins="0">
      <c:oddHeader>&amp;F</c:oddHeader>
      <c:oddFooter>Page &amp;P</c:oddFooter>
    </c:headerFooter>
    <c:pageMargins b="1" l="0.75" r="0.75" t="1" header="0.5" footer="0.5"/>
    <c:pageSetup orientation="landscape"/>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image" Target="../media/image1.png"/><Relationship Id="rId5" Type="http://schemas.openxmlformats.org/officeDocument/2006/relationships/chart" Target="../charts/chart20.xml"/><Relationship Id="rId4"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1.png"/><Relationship Id="rId5" Type="http://schemas.openxmlformats.org/officeDocument/2006/relationships/chart" Target="../charts/chart8.xml"/><Relationship Id="rId4" Type="http://schemas.openxmlformats.org/officeDocument/2006/relationships/chart" Target="../charts/chart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image" Target="../media/image1.png"/><Relationship Id="rId5" Type="http://schemas.openxmlformats.org/officeDocument/2006/relationships/chart" Target="../charts/chart12.xml"/><Relationship Id="rId4"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image" Target="../media/image1.png"/><Relationship Id="rId5" Type="http://schemas.openxmlformats.org/officeDocument/2006/relationships/chart" Target="../charts/chart16.xml"/><Relationship Id="rId4"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editAs="oneCell">
    <xdr:from>
      <xdr:col>1</xdr:col>
      <xdr:colOff>5238750</xdr:colOff>
      <xdr:row>2</xdr:row>
      <xdr:rowOff>38100</xdr:rowOff>
    </xdr:from>
    <xdr:to>
      <xdr:col>1</xdr:col>
      <xdr:colOff>5724525</xdr:colOff>
      <xdr:row>4</xdr:row>
      <xdr:rowOff>47625</xdr:rowOff>
    </xdr:to>
    <xdr:pic>
      <xdr:nvPicPr>
        <xdr:cNvPr id="12293" name="Picture 1" descr="ONE PAGE PLAN Logo">
          <a:extLst>
            <a:ext uri="{FF2B5EF4-FFF2-40B4-BE49-F238E27FC236}">
              <a16:creationId xmlns:a16="http://schemas.microsoft.com/office/drawing/2014/main" id="{00000000-0008-0000-0000-000005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53075" y="333375"/>
          <a:ext cx="485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13</xdr:col>
      <xdr:colOff>66675</xdr:colOff>
      <xdr:row>0</xdr:row>
      <xdr:rowOff>9525</xdr:rowOff>
    </xdr:from>
    <xdr:to>
      <xdr:col>13</xdr:col>
      <xdr:colOff>533400</xdr:colOff>
      <xdr:row>2</xdr:row>
      <xdr:rowOff>152400</xdr:rowOff>
    </xdr:to>
    <xdr:pic>
      <xdr:nvPicPr>
        <xdr:cNvPr id="44057" name="Picture 1" descr="ONE PAGE PLAN Logo">
          <a:extLst>
            <a:ext uri="{FF2B5EF4-FFF2-40B4-BE49-F238E27FC236}">
              <a16:creationId xmlns:a16="http://schemas.microsoft.com/office/drawing/2014/main" id="{00000000-0008-0000-0500-000019A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67700" y="9525"/>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49</xdr:row>
      <xdr:rowOff>152400</xdr:rowOff>
    </xdr:from>
    <xdr:to>
      <xdr:col>6</xdr:col>
      <xdr:colOff>571500</xdr:colOff>
      <xdr:row>73</xdr:row>
      <xdr:rowOff>0</xdr:rowOff>
    </xdr:to>
    <xdr:graphicFrame macro="">
      <xdr:nvGraphicFramePr>
        <xdr:cNvPr id="44058" name="Chart 2">
          <a:extLst>
            <a:ext uri="{FF2B5EF4-FFF2-40B4-BE49-F238E27FC236}">
              <a16:creationId xmlns:a16="http://schemas.microsoft.com/office/drawing/2014/main" id="{00000000-0008-0000-0500-00001AA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571500</xdr:colOff>
      <xdr:row>49</xdr:row>
      <xdr:rowOff>152400</xdr:rowOff>
    </xdr:from>
    <xdr:to>
      <xdr:col>14</xdr:col>
      <xdr:colOff>19050</xdr:colOff>
      <xdr:row>72</xdr:row>
      <xdr:rowOff>133350</xdr:rowOff>
    </xdr:to>
    <xdr:graphicFrame macro="">
      <xdr:nvGraphicFramePr>
        <xdr:cNvPr id="44059" name="Chart 3">
          <a:extLst>
            <a:ext uri="{FF2B5EF4-FFF2-40B4-BE49-F238E27FC236}">
              <a16:creationId xmlns:a16="http://schemas.microsoft.com/office/drawing/2014/main" id="{00000000-0008-0000-0500-00001BA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72</xdr:row>
      <xdr:rowOff>133350</xdr:rowOff>
    </xdr:from>
    <xdr:to>
      <xdr:col>6</xdr:col>
      <xdr:colOff>571500</xdr:colOff>
      <xdr:row>90</xdr:row>
      <xdr:rowOff>9525</xdr:rowOff>
    </xdr:to>
    <xdr:graphicFrame macro="">
      <xdr:nvGraphicFramePr>
        <xdr:cNvPr id="44060" name="Chart 4">
          <a:extLst>
            <a:ext uri="{FF2B5EF4-FFF2-40B4-BE49-F238E27FC236}">
              <a16:creationId xmlns:a16="http://schemas.microsoft.com/office/drawing/2014/main" id="{00000000-0008-0000-0500-00001CA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571500</xdr:colOff>
      <xdr:row>72</xdr:row>
      <xdr:rowOff>123825</xdr:rowOff>
    </xdr:from>
    <xdr:to>
      <xdr:col>14</xdr:col>
      <xdr:colOff>0</xdr:colOff>
      <xdr:row>90</xdr:row>
      <xdr:rowOff>0</xdr:rowOff>
    </xdr:to>
    <xdr:graphicFrame macro="">
      <xdr:nvGraphicFramePr>
        <xdr:cNvPr id="44061" name="Chart 5">
          <a:extLst>
            <a:ext uri="{FF2B5EF4-FFF2-40B4-BE49-F238E27FC236}">
              <a16:creationId xmlns:a16="http://schemas.microsoft.com/office/drawing/2014/main" id="{00000000-0008-0000-0500-00001DA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13</xdr:col>
      <xdr:colOff>47625</xdr:colOff>
      <xdr:row>46</xdr:row>
      <xdr:rowOff>47625</xdr:rowOff>
    </xdr:from>
    <xdr:to>
      <xdr:col>13</xdr:col>
      <xdr:colOff>514350</xdr:colOff>
      <xdr:row>49</xdr:row>
      <xdr:rowOff>28575</xdr:rowOff>
    </xdr:to>
    <xdr:pic>
      <xdr:nvPicPr>
        <xdr:cNvPr id="44062" name="Picture 6" descr="ONE PAGE PLAN Logo">
          <a:extLst>
            <a:ext uri="{FF2B5EF4-FFF2-40B4-BE49-F238E27FC236}">
              <a16:creationId xmlns:a16="http://schemas.microsoft.com/office/drawing/2014/main" id="{00000000-0008-0000-0500-00001EA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8650" y="6915150"/>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c:userShapes xmlns:c="http://schemas.openxmlformats.org/drawingml/2006/chart">
  <cdr:relSizeAnchor xmlns:cdr="http://schemas.openxmlformats.org/drawingml/2006/chartDrawing">
    <cdr:from>
      <cdr:x>0.77245</cdr:x>
      <cdr:y>0.60129</cdr:y>
    </cdr:from>
    <cdr:to>
      <cdr:x>0.87</cdr:x>
      <cdr:y>0.66354</cdr:y>
    </cdr:to>
    <cdr:sp macro="" textlink="">
      <cdr:nvSpPr>
        <cdr:cNvPr id="45057" name="Text Box 1"/>
        <cdr:cNvSpPr txBox="1">
          <a:spLocks xmlns:a="http://schemas.openxmlformats.org/drawingml/2006/main" noChangeArrowheads="1"/>
        </cdr:cNvSpPr>
      </cdr:nvSpPr>
      <cdr:spPr bwMode="auto">
        <a:xfrm xmlns:a="http://schemas.openxmlformats.org/drawingml/2006/main">
          <a:off x="3619918" y="2245093"/>
          <a:ext cx="457176" cy="2324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en-US" sz="1200" b="1" i="0" u="none" strike="noStrike" baseline="0">
              <a:solidFill>
                <a:srgbClr val="008080"/>
              </a:solidFill>
              <a:latin typeface="MS Sans Serif"/>
            </a:rPr>
            <a:t>Profit</a:t>
          </a:r>
        </a:p>
      </cdr:txBody>
    </cdr:sp>
  </cdr:relSizeAnchor>
  <cdr:relSizeAnchor xmlns:cdr="http://schemas.openxmlformats.org/drawingml/2006/chartDrawing">
    <cdr:from>
      <cdr:x>0.38096</cdr:x>
      <cdr:y>0.24345</cdr:y>
    </cdr:from>
    <cdr:to>
      <cdr:x>0.54115</cdr:x>
      <cdr:y>0.33506</cdr:y>
    </cdr:to>
    <cdr:sp macro="" textlink="">
      <cdr:nvSpPr>
        <cdr:cNvPr id="45058" name="Text Box 2"/>
        <cdr:cNvSpPr txBox="1">
          <a:spLocks xmlns:a="http://schemas.openxmlformats.org/drawingml/2006/main" noChangeArrowheads="1"/>
        </cdr:cNvSpPr>
      </cdr:nvSpPr>
      <cdr:spPr bwMode="auto">
        <a:xfrm xmlns:a="http://schemas.openxmlformats.org/drawingml/2006/main">
          <a:off x="1792118" y="914482"/>
          <a:ext cx="752194" cy="3429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0000FF"/>
              </a:solidFill>
              <a:latin typeface="MS Sans Serif"/>
            </a:rPr>
            <a:t>Sales</a:t>
          </a:r>
        </a:p>
      </cdr:txBody>
    </cdr:sp>
  </cdr:relSizeAnchor>
  <cdr:relSizeAnchor xmlns:cdr="http://schemas.openxmlformats.org/drawingml/2006/chartDrawing">
    <cdr:from>
      <cdr:x>0.38096</cdr:x>
      <cdr:y>0.41668</cdr:y>
    </cdr:from>
    <cdr:to>
      <cdr:x>0.80886</cdr:x>
      <cdr:y>0.47515</cdr:y>
    </cdr:to>
    <cdr:sp macro="" textlink="">
      <cdr:nvSpPr>
        <cdr:cNvPr id="45059" name="Text Box 3"/>
        <cdr:cNvSpPr txBox="1">
          <a:spLocks xmlns:a="http://schemas.openxmlformats.org/drawingml/2006/main" noChangeArrowheads="1"/>
        </cdr:cNvSpPr>
      </cdr:nvSpPr>
      <cdr:spPr bwMode="auto">
        <a:xfrm xmlns:a="http://schemas.openxmlformats.org/drawingml/2006/main">
          <a:off x="1792118" y="1562927"/>
          <a:ext cx="2009301" cy="21888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993366"/>
              </a:solidFill>
              <a:latin typeface="MS Sans Serif"/>
            </a:rPr>
            <a:t>Overhead Expenses</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13</xdr:col>
      <xdr:colOff>66675</xdr:colOff>
      <xdr:row>0</xdr:row>
      <xdr:rowOff>9525</xdr:rowOff>
    </xdr:from>
    <xdr:to>
      <xdr:col>13</xdr:col>
      <xdr:colOff>533400</xdr:colOff>
      <xdr:row>2</xdr:row>
      <xdr:rowOff>152400</xdr:rowOff>
    </xdr:to>
    <xdr:pic>
      <xdr:nvPicPr>
        <xdr:cNvPr id="24602" name="Picture 2" descr="ONE PAGE PLAN Logo">
          <a:extLst>
            <a:ext uri="{FF2B5EF4-FFF2-40B4-BE49-F238E27FC236}">
              <a16:creationId xmlns:a16="http://schemas.microsoft.com/office/drawing/2014/main" id="{00000000-0008-0000-0100-00001A6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67700" y="9525"/>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54</xdr:row>
      <xdr:rowOff>152400</xdr:rowOff>
    </xdr:from>
    <xdr:to>
      <xdr:col>6</xdr:col>
      <xdr:colOff>571500</xdr:colOff>
      <xdr:row>78</xdr:row>
      <xdr:rowOff>0</xdr:rowOff>
    </xdr:to>
    <xdr:graphicFrame macro="">
      <xdr:nvGraphicFramePr>
        <xdr:cNvPr id="24603" name="Chart 3">
          <a:extLst>
            <a:ext uri="{FF2B5EF4-FFF2-40B4-BE49-F238E27FC236}">
              <a16:creationId xmlns:a16="http://schemas.microsoft.com/office/drawing/2014/main" id="{00000000-0008-0000-0100-00001B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9525</xdr:colOff>
      <xdr:row>54</xdr:row>
      <xdr:rowOff>152400</xdr:rowOff>
    </xdr:from>
    <xdr:to>
      <xdr:col>14</xdr:col>
      <xdr:colOff>19050</xdr:colOff>
      <xdr:row>78</xdr:row>
      <xdr:rowOff>0</xdr:rowOff>
    </xdr:to>
    <xdr:graphicFrame macro="">
      <xdr:nvGraphicFramePr>
        <xdr:cNvPr id="24604" name="Chart 4">
          <a:extLst>
            <a:ext uri="{FF2B5EF4-FFF2-40B4-BE49-F238E27FC236}">
              <a16:creationId xmlns:a16="http://schemas.microsoft.com/office/drawing/2014/main" id="{00000000-0008-0000-0100-00001C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77</xdr:row>
      <xdr:rowOff>133350</xdr:rowOff>
    </xdr:from>
    <xdr:to>
      <xdr:col>6</xdr:col>
      <xdr:colOff>571500</xdr:colOff>
      <xdr:row>95</xdr:row>
      <xdr:rowOff>9525</xdr:rowOff>
    </xdr:to>
    <xdr:graphicFrame macro="">
      <xdr:nvGraphicFramePr>
        <xdr:cNvPr id="24605" name="Chart 5">
          <a:extLst>
            <a:ext uri="{FF2B5EF4-FFF2-40B4-BE49-F238E27FC236}">
              <a16:creationId xmlns:a16="http://schemas.microsoft.com/office/drawing/2014/main" id="{00000000-0008-0000-0100-00001D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9525</xdr:colOff>
      <xdr:row>77</xdr:row>
      <xdr:rowOff>123825</xdr:rowOff>
    </xdr:from>
    <xdr:to>
      <xdr:col>14</xdr:col>
      <xdr:colOff>0</xdr:colOff>
      <xdr:row>95</xdr:row>
      <xdr:rowOff>0</xdr:rowOff>
    </xdr:to>
    <xdr:graphicFrame macro="">
      <xdr:nvGraphicFramePr>
        <xdr:cNvPr id="24606" name="Chart 6">
          <a:extLst>
            <a:ext uri="{FF2B5EF4-FFF2-40B4-BE49-F238E27FC236}">
              <a16:creationId xmlns:a16="http://schemas.microsoft.com/office/drawing/2014/main" id="{00000000-0008-0000-0100-00001E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13</xdr:col>
      <xdr:colOff>47625</xdr:colOff>
      <xdr:row>51</xdr:row>
      <xdr:rowOff>47625</xdr:rowOff>
    </xdr:from>
    <xdr:to>
      <xdr:col>13</xdr:col>
      <xdr:colOff>514350</xdr:colOff>
      <xdr:row>54</xdr:row>
      <xdr:rowOff>28575</xdr:rowOff>
    </xdr:to>
    <xdr:pic>
      <xdr:nvPicPr>
        <xdr:cNvPr id="24607" name="Picture 7" descr="ONE PAGE PLAN Logo">
          <a:extLst>
            <a:ext uri="{FF2B5EF4-FFF2-40B4-BE49-F238E27FC236}">
              <a16:creationId xmlns:a16="http://schemas.microsoft.com/office/drawing/2014/main" id="{00000000-0008-0000-0100-00001F6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8650" y="7562850"/>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0.74844</cdr:x>
      <cdr:y>0.60129</cdr:y>
    </cdr:from>
    <cdr:to>
      <cdr:x>0.846</cdr:x>
      <cdr:y>0.66354</cdr:y>
    </cdr:to>
    <cdr:sp macro="" textlink="">
      <cdr:nvSpPr>
        <cdr:cNvPr id="31746" name="Text Box 2"/>
        <cdr:cNvSpPr txBox="1">
          <a:spLocks xmlns:a="http://schemas.openxmlformats.org/drawingml/2006/main" noChangeArrowheads="1"/>
        </cdr:cNvSpPr>
      </cdr:nvSpPr>
      <cdr:spPr bwMode="auto">
        <a:xfrm xmlns:a="http://schemas.openxmlformats.org/drawingml/2006/main">
          <a:off x="3507424" y="2245093"/>
          <a:ext cx="457176" cy="2324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en-US" sz="1200" b="1" i="0" u="none" strike="noStrike" baseline="0">
              <a:solidFill>
                <a:srgbClr val="008080"/>
              </a:solidFill>
              <a:latin typeface="MS Sans Serif"/>
            </a:rPr>
            <a:t>Profit</a:t>
          </a:r>
        </a:p>
      </cdr:txBody>
    </cdr:sp>
  </cdr:relSizeAnchor>
  <cdr:relSizeAnchor xmlns:cdr="http://schemas.openxmlformats.org/drawingml/2006/chartDrawing">
    <cdr:from>
      <cdr:x>0.3212</cdr:x>
      <cdr:y>0.16329</cdr:y>
    </cdr:from>
    <cdr:to>
      <cdr:x>0.48139</cdr:x>
      <cdr:y>0.2549</cdr:y>
    </cdr:to>
    <cdr:sp macro="" textlink="">
      <cdr:nvSpPr>
        <cdr:cNvPr id="31749" name="Text Box 5"/>
        <cdr:cNvSpPr txBox="1">
          <a:spLocks xmlns:a="http://schemas.openxmlformats.org/drawingml/2006/main" noChangeArrowheads="1"/>
        </cdr:cNvSpPr>
      </cdr:nvSpPr>
      <cdr:spPr bwMode="auto">
        <a:xfrm xmlns:a="http://schemas.openxmlformats.org/drawingml/2006/main">
          <a:off x="1511483" y="614428"/>
          <a:ext cx="752194" cy="3429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0000FF"/>
              </a:solidFill>
              <a:latin typeface="MS Sans Serif"/>
            </a:rPr>
            <a:t>Sales</a:t>
          </a:r>
        </a:p>
      </cdr:txBody>
    </cdr:sp>
  </cdr:relSizeAnchor>
  <cdr:relSizeAnchor xmlns:cdr="http://schemas.openxmlformats.org/drawingml/2006/chartDrawing">
    <cdr:from>
      <cdr:x>0.32047</cdr:x>
      <cdr:y>0.4654</cdr:y>
    </cdr:from>
    <cdr:to>
      <cdr:x>0.74836</cdr:x>
      <cdr:y>0.52388</cdr:y>
    </cdr:to>
    <cdr:sp macro="" textlink="">
      <cdr:nvSpPr>
        <cdr:cNvPr id="31750" name="Text Box 6"/>
        <cdr:cNvSpPr txBox="1">
          <a:spLocks xmlns:a="http://schemas.openxmlformats.org/drawingml/2006/main" noChangeArrowheads="1"/>
        </cdr:cNvSpPr>
      </cdr:nvSpPr>
      <cdr:spPr bwMode="auto">
        <a:xfrm xmlns:a="http://schemas.openxmlformats.org/drawingml/2006/main">
          <a:off x="1508032" y="1745331"/>
          <a:ext cx="2009301" cy="21888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993366"/>
              </a:solidFill>
              <a:latin typeface="MS Sans Serif"/>
            </a:rPr>
            <a:t>Overhead Expenses</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13</xdr:col>
      <xdr:colOff>66675</xdr:colOff>
      <xdr:row>0</xdr:row>
      <xdr:rowOff>9525</xdr:rowOff>
    </xdr:from>
    <xdr:to>
      <xdr:col>13</xdr:col>
      <xdr:colOff>533400</xdr:colOff>
      <xdr:row>2</xdr:row>
      <xdr:rowOff>152400</xdr:rowOff>
    </xdr:to>
    <xdr:pic>
      <xdr:nvPicPr>
        <xdr:cNvPr id="42009" name="Picture 1" descr="ONE PAGE PLAN Logo">
          <a:extLst>
            <a:ext uri="{FF2B5EF4-FFF2-40B4-BE49-F238E27FC236}">
              <a16:creationId xmlns:a16="http://schemas.microsoft.com/office/drawing/2014/main" id="{00000000-0008-0000-0200-000019A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67700" y="9525"/>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54</xdr:row>
      <xdr:rowOff>152400</xdr:rowOff>
    </xdr:from>
    <xdr:to>
      <xdr:col>6</xdr:col>
      <xdr:colOff>571500</xdr:colOff>
      <xdr:row>78</xdr:row>
      <xdr:rowOff>0</xdr:rowOff>
    </xdr:to>
    <xdr:graphicFrame macro="">
      <xdr:nvGraphicFramePr>
        <xdr:cNvPr id="42010" name="Chart 2">
          <a:extLst>
            <a:ext uri="{FF2B5EF4-FFF2-40B4-BE49-F238E27FC236}">
              <a16:creationId xmlns:a16="http://schemas.microsoft.com/office/drawing/2014/main" id="{00000000-0008-0000-0200-00001A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571500</xdr:colOff>
      <xdr:row>54</xdr:row>
      <xdr:rowOff>152400</xdr:rowOff>
    </xdr:from>
    <xdr:to>
      <xdr:col>14</xdr:col>
      <xdr:colOff>19050</xdr:colOff>
      <xdr:row>77</xdr:row>
      <xdr:rowOff>133350</xdr:rowOff>
    </xdr:to>
    <xdr:graphicFrame macro="">
      <xdr:nvGraphicFramePr>
        <xdr:cNvPr id="42011" name="Chart 3">
          <a:extLst>
            <a:ext uri="{FF2B5EF4-FFF2-40B4-BE49-F238E27FC236}">
              <a16:creationId xmlns:a16="http://schemas.microsoft.com/office/drawing/2014/main" id="{00000000-0008-0000-0200-00001B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77</xdr:row>
      <xdr:rowOff>133350</xdr:rowOff>
    </xdr:from>
    <xdr:to>
      <xdr:col>6</xdr:col>
      <xdr:colOff>571500</xdr:colOff>
      <xdr:row>95</xdr:row>
      <xdr:rowOff>9525</xdr:rowOff>
    </xdr:to>
    <xdr:graphicFrame macro="">
      <xdr:nvGraphicFramePr>
        <xdr:cNvPr id="42012" name="Chart 4">
          <a:extLst>
            <a:ext uri="{FF2B5EF4-FFF2-40B4-BE49-F238E27FC236}">
              <a16:creationId xmlns:a16="http://schemas.microsoft.com/office/drawing/2014/main" id="{00000000-0008-0000-0200-00001C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571500</xdr:colOff>
      <xdr:row>77</xdr:row>
      <xdr:rowOff>123825</xdr:rowOff>
    </xdr:from>
    <xdr:to>
      <xdr:col>14</xdr:col>
      <xdr:colOff>0</xdr:colOff>
      <xdr:row>95</xdr:row>
      <xdr:rowOff>0</xdr:rowOff>
    </xdr:to>
    <xdr:graphicFrame macro="">
      <xdr:nvGraphicFramePr>
        <xdr:cNvPr id="42013" name="Chart 5">
          <a:extLst>
            <a:ext uri="{FF2B5EF4-FFF2-40B4-BE49-F238E27FC236}">
              <a16:creationId xmlns:a16="http://schemas.microsoft.com/office/drawing/2014/main" id="{00000000-0008-0000-0200-00001D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13</xdr:col>
      <xdr:colOff>47625</xdr:colOff>
      <xdr:row>51</xdr:row>
      <xdr:rowOff>47625</xdr:rowOff>
    </xdr:from>
    <xdr:to>
      <xdr:col>13</xdr:col>
      <xdr:colOff>514350</xdr:colOff>
      <xdr:row>54</xdr:row>
      <xdr:rowOff>28575</xdr:rowOff>
    </xdr:to>
    <xdr:pic>
      <xdr:nvPicPr>
        <xdr:cNvPr id="42014" name="Picture 6" descr="ONE PAGE PLAN Logo">
          <a:extLst>
            <a:ext uri="{FF2B5EF4-FFF2-40B4-BE49-F238E27FC236}">
              <a16:creationId xmlns:a16="http://schemas.microsoft.com/office/drawing/2014/main" id="{00000000-0008-0000-0200-00001EA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8650" y="7562850"/>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c:userShapes xmlns:c="http://schemas.openxmlformats.org/drawingml/2006/chart">
  <cdr:relSizeAnchor xmlns:cdr="http://schemas.openxmlformats.org/drawingml/2006/chartDrawing">
    <cdr:from>
      <cdr:x>0.77906</cdr:x>
      <cdr:y>0.68023</cdr:y>
    </cdr:from>
    <cdr:to>
      <cdr:x>0.87662</cdr:x>
      <cdr:y>0.74248</cdr:y>
    </cdr:to>
    <cdr:sp macro="" textlink="">
      <cdr:nvSpPr>
        <cdr:cNvPr id="43009" name="Text Box 1"/>
        <cdr:cNvSpPr txBox="1">
          <a:spLocks xmlns:a="http://schemas.openxmlformats.org/drawingml/2006/main" noChangeArrowheads="1"/>
        </cdr:cNvSpPr>
      </cdr:nvSpPr>
      <cdr:spPr bwMode="auto">
        <a:xfrm xmlns:a="http://schemas.openxmlformats.org/drawingml/2006/main">
          <a:off x="3650919" y="2539839"/>
          <a:ext cx="457176" cy="2324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en-US" sz="1200" b="1" i="0" u="none" strike="noStrike" baseline="0">
              <a:solidFill>
                <a:srgbClr val="008080"/>
              </a:solidFill>
              <a:latin typeface="MS Sans Serif"/>
            </a:rPr>
            <a:t>Profit</a:t>
          </a:r>
        </a:p>
      </cdr:txBody>
    </cdr:sp>
  </cdr:relSizeAnchor>
  <cdr:relSizeAnchor xmlns:cdr="http://schemas.openxmlformats.org/drawingml/2006/chartDrawing">
    <cdr:from>
      <cdr:x>0.40399</cdr:x>
      <cdr:y>0.25417</cdr:y>
    </cdr:from>
    <cdr:to>
      <cdr:x>0.56417</cdr:x>
      <cdr:y>0.34578</cdr:y>
    </cdr:to>
    <cdr:sp macro="" textlink="">
      <cdr:nvSpPr>
        <cdr:cNvPr id="43010" name="Text Box 2"/>
        <cdr:cNvSpPr txBox="1">
          <a:spLocks xmlns:a="http://schemas.openxmlformats.org/drawingml/2006/main" noChangeArrowheads="1"/>
        </cdr:cNvSpPr>
      </cdr:nvSpPr>
      <cdr:spPr bwMode="auto">
        <a:xfrm xmlns:a="http://schemas.openxmlformats.org/drawingml/2006/main">
          <a:off x="1900231" y="954611"/>
          <a:ext cx="752194" cy="3429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0000FF"/>
              </a:solidFill>
              <a:latin typeface="MS Sans Serif"/>
            </a:rPr>
            <a:t>Sales</a:t>
          </a:r>
        </a:p>
      </cdr:txBody>
    </cdr:sp>
  </cdr:relSizeAnchor>
  <cdr:relSizeAnchor xmlns:cdr="http://schemas.openxmlformats.org/drawingml/2006/chartDrawing">
    <cdr:from>
      <cdr:x>0.40399</cdr:x>
      <cdr:y>0.46053</cdr:y>
    </cdr:from>
    <cdr:to>
      <cdr:x>0.83188</cdr:x>
      <cdr:y>0.519</cdr:y>
    </cdr:to>
    <cdr:sp macro="" textlink="">
      <cdr:nvSpPr>
        <cdr:cNvPr id="43011" name="Text Box 3"/>
        <cdr:cNvSpPr txBox="1">
          <a:spLocks xmlns:a="http://schemas.openxmlformats.org/drawingml/2006/main" noChangeArrowheads="1"/>
        </cdr:cNvSpPr>
      </cdr:nvSpPr>
      <cdr:spPr bwMode="auto">
        <a:xfrm xmlns:a="http://schemas.openxmlformats.org/drawingml/2006/main">
          <a:off x="1900231" y="1727090"/>
          <a:ext cx="2009301" cy="21888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993366"/>
              </a:solidFill>
              <a:latin typeface="MS Sans Serif"/>
            </a:rPr>
            <a:t>Overhead Expenses</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13</xdr:col>
      <xdr:colOff>66675</xdr:colOff>
      <xdr:row>0</xdr:row>
      <xdr:rowOff>9525</xdr:rowOff>
    </xdr:from>
    <xdr:to>
      <xdr:col>13</xdr:col>
      <xdr:colOff>533400</xdr:colOff>
      <xdr:row>2</xdr:row>
      <xdr:rowOff>152400</xdr:rowOff>
    </xdr:to>
    <xdr:pic>
      <xdr:nvPicPr>
        <xdr:cNvPr id="46105" name="Picture 1" descr="ONE PAGE PLAN Logo">
          <a:extLst>
            <a:ext uri="{FF2B5EF4-FFF2-40B4-BE49-F238E27FC236}">
              <a16:creationId xmlns:a16="http://schemas.microsoft.com/office/drawing/2014/main" id="{00000000-0008-0000-0300-000019B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67700" y="9525"/>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49</xdr:row>
      <xdr:rowOff>152400</xdr:rowOff>
    </xdr:from>
    <xdr:to>
      <xdr:col>6</xdr:col>
      <xdr:colOff>571500</xdr:colOff>
      <xdr:row>73</xdr:row>
      <xdr:rowOff>0</xdr:rowOff>
    </xdr:to>
    <xdr:graphicFrame macro="">
      <xdr:nvGraphicFramePr>
        <xdr:cNvPr id="46106" name="Chart 2">
          <a:extLst>
            <a:ext uri="{FF2B5EF4-FFF2-40B4-BE49-F238E27FC236}">
              <a16:creationId xmlns:a16="http://schemas.microsoft.com/office/drawing/2014/main" id="{00000000-0008-0000-0300-00001A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571500</xdr:colOff>
      <xdr:row>49</xdr:row>
      <xdr:rowOff>152400</xdr:rowOff>
    </xdr:from>
    <xdr:to>
      <xdr:col>14</xdr:col>
      <xdr:colOff>19050</xdr:colOff>
      <xdr:row>72</xdr:row>
      <xdr:rowOff>133350</xdr:rowOff>
    </xdr:to>
    <xdr:graphicFrame macro="">
      <xdr:nvGraphicFramePr>
        <xdr:cNvPr id="46107" name="Chart 3">
          <a:extLst>
            <a:ext uri="{FF2B5EF4-FFF2-40B4-BE49-F238E27FC236}">
              <a16:creationId xmlns:a16="http://schemas.microsoft.com/office/drawing/2014/main" id="{00000000-0008-0000-0300-00001B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72</xdr:row>
      <xdr:rowOff>133350</xdr:rowOff>
    </xdr:from>
    <xdr:to>
      <xdr:col>6</xdr:col>
      <xdr:colOff>571500</xdr:colOff>
      <xdr:row>90</xdr:row>
      <xdr:rowOff>9525</xdr:rowOff>
    </xdr:to>
    <xdr:graphicFrame macro="">
      <xdr:nvGraphicFramePr>
        <xdr:cNvPr id="46108" name="Chart 4">
          <a:extLst>
            <a:ext uri="{FF2B5EF4-FFF2-40B4-BE49-F238E27FC236}">
              <a16:creationId xmlns:a16="http://schemas.microsoft.com/office/drawing/2014/main" id="{00000000-0008-0000-0300-00001C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571500</xdr:colOff>
      <xdr:row>72</xdr:row>
      <xdr:rowOff>123825</xdr:rowOff>
    </xdr:from>
    <xdr:to>
      <xdr:col>14</xdr:col>
      <xdr:colOff>0</xdr:colOff>
      <xdr:row>90</xdr:row>
      <xdr:rowOff>0</xdr:rowOff>
    </xdr:to>
    <xdr:graphicFrame macro="">
      <xdr:nvGraphicFramePr>
        <xdr:cNvPr id="46109" name="Chart 5">
          <a:extLst>
            <a:ext uri="{FF2B5EF4-FFF2-40B4-BE49-F238E27FC236}">
              <a16:creationId xmlns:a16="http://schemas.microsoft.com/office/drawing/2014/main" id="{00000000-0008-0000-0300-00001D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13</xdr:col>
      <xdr:colOff>47625</xdr:colOff>
      <xdr:row>46</xdr:row>
      <xdr:rowOff>47625</xdr:rowOff>
    </xdr:from>
    <xdr:to>
      <xdr:col>13</xdr:col>
      <xdr:colOff>514350</xdr:colOff>
      <xdr:row>49</xdr:row>
      <xdr:rowOff>28575</xdr:rowOff>
    </xdr:to>
    <xdr:pic>
      <xdr:nvPicPr>
        <xdr:cNvPr id="46110" name="Picture 6" descr="ONE PAGE PLAN Logo">
          <a:extLst>
            <a:ext uri="{FF2B5EF4-FFF2-40B4-BE49-F238E27FC236}">
              <a16:creationId xmlns:a16="http://schemas.microsoft.com/office/drawing/2014/main" id="{00000000-0008-0000-0300-00001EB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8650" y="6915150"/>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c:userShapes xmlns:c="http://schemas.openxmlformats.org/drawingml/2006/chart">
  <cdr:relSizeAnchor xmlns:cdr="http://schemas.openxmlformats.org/drawingml/2006/chartDrawing">
    <cdr:from>
      <cdr:x>0.77759</cdr:x>
      <cdr:y>0.60129</cdr:y>
    </cdr:from>
    <cdr:to>
      <cdr:x>0.87515</cdr:x>
      <cdr:y>0.66354</cdr:y>
    </cdr:to>
    <cdr:sp macro="" textlink="">
      <cdr:nvSpPr>
        <cdr:cNvPr id="47105" name="Text Box 1"/>
        <cdr:cNvSpPr txBox="1">
          <a:spLocks xmlns:a="http://schemas.openxmlformats.org/drawingml/2006/main" noChangeArrowheads="1"/>
        </cdr:cNvSpPr>
      </cdr:nvSpPr>
      <cdr:spPr bwMode="auto">
        <a:xfrm xmlns:a="http://schemas.openxmlformats.org/drawingml/2006/main">
          <a:off x="3644030" y="2245093"/>
          <a:ext cx="457176" cy="2324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en-US" sz="1200" b="1" i="0" u="none" strike="noStrike" baseline="0">
              <a:solidFill>
                <a:srgbClr val="008080"/>
              </a:solidFill>
              <a:latin typeface="MS Sans Serif"/>
            </a:rPr>
            <a:t>Profit</a:t>
          </a:r>
        </a:p>
      </cdr:txBody>
    </cdr:sp>
  </cdr:relSizeAnchor>
  <cdr:relSizeAnchor xmlns:cdr="http://schemas.openxmlformats.org/drawingml/2006/chartDrawing">
    <cdr:from>
      <cdr:x>0.39835</cdr:x>
      <cdr:y>0.24345</cdr:y>
    </cdr:from>
    <cdr:to>
      <cdr:x>0.55854</cdr:x>
      <cdr:y>0.33506</cdr:y>
    </cdr:to>
    <cdr:sp macro="" textlink="">
      <cdr:nvSpPr>
        <cdr:cNvPr id="47106" name="Text Box 2"/>
        <cdr:cNvSpPr txBox="1">
          <a:spLocks xmlns:a="http://schemas.openxmlformats.org/drawingml/2006/main" noChangeArrowheads="1"/>
        </cdr:cNvSpPr>
      </cdr:nvSpPr>
      <cdr:spPr bwMode="auto">
        <a:xfrm xmlns:a="http://schemas.openxmlformats.org/drawingml/2006/main">
          <a:off x="1873778" y="914482"/>
          <a:ext cx="752194" cy="3429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0000FF"/>
              </a:solidFill>
              <a:latin typeface="MS Sans Serif"/>
            </a:rPr>
            <a:t>Sales</a:t>
          </a:r>
        </a:p>
      </cdr:txBody>
    </cdr:sp>
  </cdr:relSizeAnchor>
  <cdr:relSizeAnchor xmlns:cdr="http://schemas.openxmlformats.org/drawingml/2006/chartDrawing">
    <cdr:from>
      <cdr:x>0.39835</cdr:x>
      <cdr:y>0.41668</cdr:y>
    </cdr:from>
    <cdr:to>
      <cdr:x>0.82625</cdr:x>
      <cdr:y>0.47515</cdr:y>
    </cdr:to>
    <cdr:sp macro="" textlink="">
      <cdr:nvSpPr>
        <cdr:cNvPr id="47107" name="Text Box 3"/>
        <cdr:cNvSpPr txBox="1">
          <a:spLocks xmlns:a="http://schemas.openxmlformats.org/drawingml/2006/main" noChangeArrowheads="1"/>
        </cdr:cNvSpPr>
      </cdr:nvSpPr>
      <cdr:spPr bwMode="auto">
        <a:xfrm xmlns:a="http://schemas.openxmlformats.org/drawingml/2006/main">
          <a:off x="1873778" y="1562927"/>
          <a:ext cx="2009301" cy="21888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993366"/>
              </a:solidFill>
              <a:latin typeface="MS Sans Serif"/>
            </a:rPr>
            <a:t>Overhead Expenses</a:t>
          </a:r>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13</xdr:col>
      <xdr:colOff>66675</xdr:colOff>
      <xdr:row>0</xdr:row>
      <xdr:rowOff>9525</xdr:rowOff>
    </xdr:from>
    <xdr:to>
      <xdr:col>13</xdr:col>
      <xdr:colOff>533400</xdr:colOff>
      <xdr:row>2</xdr:row>
      <xdr:rowOff>152400</xdr:rowOff>
    </xdr:to>
    <xdr:pic>
      <xdr:nvPicPr>
        <xdr:cNvPr id="39961" name="Picture 1" descr="ONE PAGE PLAN Logo">
          <a:extLst>
            <a:ext uri="{FF2B5EF4-FFF2-40B4-BE49-F238E27FC236}">
              <a16:creationId xmlns:a16="http://schemas.microsoft.com/office/drawing/2014/main" id="{00000000-0008-0000-0400-0000199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67700" y="9525"/>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54</xdr:row>
      <xdr:rowOff>152400</xdr:rowOff>
    </xdr:from>
    <xdr:to>
      <xdr:col>6</xdr:col>
      <xdr:colOff>571500</xdr:colOff>
      <xdr:row>78</xdr:row>
      <xdr:rowOff>0</xdr:rowOff>
    </xdr:to>
    <xdr:graphicFrame macro="">
      <xdr:nvGraphicFramePr>
        <xdr:cNvPr id="39962" name="Chart 2">
          <a:extLst>
            <a:ext uri="{FF2B5EF4-FFF2-40B4-BE49-F238E27FC236}">
              <a16:creationId xmlns:a16="http://schemas.microsoft.com/office/drawing/2014/main" id="{00000000-0008-0000-0400-00001A9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571500</xdr:colOff>
      <xdr:row>54</xdr:row>
      <xdr:rowOff>152400</xdr:rowOff>
    </xdr:from>
    <xdr:to>
      <xdr:col>14</xdr:col>
      <xdr:colOff>19050</xdr:colOff>
      <xdr:row>77</xdr:row>
      <xdr:rowOff>133350</xdr:rowOff>
    </xdr:to>
    <xdr:graphicFrame macro="">
      <xdr:nvGraphicFramePr>
        <xdr:cNvPr id="39963" name="Chart 3">
          <a:extLst>
            <a:ext uri="{FF2B5EF4-FFF2-40B4-BE49-F238E27FC236}">
              <a16:creationId xmlns:a16="http://schemas.microsoft.com/office/drawing/2014/main" id="{00000000-0008-0000-0400-00001B9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77</xdr:row>
      <xdr:rowOff>133350</xdr:rowOff>
    </xdr:from>
    <xdr:to>
      <xdr:col>6</xdr:col>
      <xdr:colOff>571500</xdr:colOff>
      <xdr:row>95</xdr:row>
      <xdr:rowOff>9525</xdr:rowOff>
    </xdr:to>
    <xdr:graphicFrame macro="">
      <xdr:nvGraphicFramePr>
        <xdr:cNvPr id="39964" name="Chart 4">
          <a:extLst>
            <a:ext uri="{FF2B5EF4-FFF2-40B4-BE49-F238E27FC236}">
              <a16:creationId xmlns:a16="http://schemas.microsoft.com/office/drawing/2014/main" id="{00000000-0008-0000-0400-00001C9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571500</xdr:colOff>
      <xdr:row>77</xdr:row>
      <xdr:rowOff>123825</xdr:rowOff>
    </xdr:from>
    <xdr:to>
      <xdr:col>14</xdr:col>
      <xdr:colOff>0</xdr:colOff>
      <xdr:row>95</xdr:row>
      <xdr:rowOff>0</xdr:rowOff>
    </xdr:to>
    <xdr:graphicFrame macro="">
      <xdr:nvGraphicFramePr>
        <xdr:cNvPr id="39965" name="Chart 5">
          <a:extLst>
            <a:ext uri="{FF2B5EF4-FFF2-40B4-BE49-F238E27FC236}">
              <a16:creationId xmlns:a16="http://schemas.microsoft.com/office/drawing/2014/main" id="{00000000-0008-0000-0400-00001D9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13</xdr:col>
      <xdr:colOff>47625</xdr:colOff>
      <xdr:row>51</xdr:row>
      <xdr:rowOff>47625</xdr:rowOff>
    </xdr:from>
    <xdr:to>
      <xdr:col>13</xdr:col>
      <xdr:colOff>514350</xdr:colOff>
      <xdr:row>54</xdr:row>
      <xdr:rowOff>28575</xdr:rowOff>
    </xdr:to>
    <xdr:pic>
      <xdr:nvPicPr>
        <xdr:cNvPr id="39966" name="Picture 6" descr="ONE PAGE PLAN Logo">
          <a:extLst>
            <a:ext uri="{FF2B5EF4-FFF2-40B4-BE49-F238E27FC236}">
              <a16:creationId xmlns:a16="http://schemas.microsoft.com/office/drawing/2014/main" id="{00000000-0008-0000-0400-00001E9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8650" y="7562850"/>
          <a:ext cx="4667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c:userShapes xmlns:c="http://schemas.openxmlformats.org/drawingml/2006/chart">
  <cdr:relSizeAnchor xmlns:cdr="http://schemas.openxmlformats.org/drawingml/2006/chartDrawing">
    <cdr:from>
      <cdr:x>0.77245</cdr:x>
      <cdr:y>0.60129</cdr:y>
    </cdr:from>
    <cdr:to>
      <cdr:x>0.87</cdr:x>
      <cdr:y>0.66354</cdr:y>
    </cdr:to>
    <cdr:sp macro="" textlink="">
      <cdr:nvSpPr>
        <cdr:cNvPr id="40961" name="Text Box 1"/>
        <cdr:cNvSpPr txBox="1">
          <a:spLocks xmlns:a="http://schemas.openxmlformats.org/drawingml/2006/main" noChangeArrowheads="1"/>
        </cdr:cNvSpPr>
      </cdr:nvSpPr>
      <cdr:spPr bwMode="auto">
        <a:xfrm xmlns:a="http://schemas.openxmlformats.org/drawingml/2006/main">
          <a:off x="3619918" y="2245093"/>
          <a:ext cx="457176" cy="2324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en-US" sz="1200" b="1" i="0" u="none" strike="noStrike" baseline="0">
              <a:solidFill>
                <a:srgbClr val="008080"/>
              </a:solidFill>
              <a:latin typeface="MS Sans Serif"/>
            </a:rPr>
            <a:t>Profit</a:t>
          </a:r>
        </a:p>
      </cdr:txBody>
    </cdr:sp>
  </cdr:relSizeAnchor>
  <cdr:relSizeAnchor xmlns:cdr="http://schemas.openxmlformats.org/drawingml/2006/chartDrawing">
    <cdr:from>
      <cdr:x>0.38096</cdr:x>
      <cdr:y>0.24345</cdr:y>
    </cdr:from>
    <cdr:to>
      <cdr:x>0.54115</cdr:x>
      <cdr:y>0.33506</cdr:y>
    </cdr:to>
    <cdr:sp macro="" textlink="">
      <cdr:nvSpPr>
        <cdr:cNvPr id="40962" name="Text Box 2"/>
        <cdr:cNvSpPr txBox="1">
          <a:spLocks xmlns:a="http://schemas.openxmlformats.org/drawingml/2006/main" noChangeArrowheads="1"/>
        </cdr:cNvSpPr>
      </cdr:nvSpPr>
      <cdr:spPr bwMode="auto">
        <a:xfrm xmlns:a="http://schemas.openxmlformats.org/drawingml/2006/main">
          <a:off x="1792118" y="914482"/>
          <a:ext cx="752194" cy="3429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0000FF"/>
              </a:solidFill>
              <a:latin typeface="MS Sans Serif"/>
            </a:rPr>
            <a:t>Sales</a:t>
          </a:r>
        </a:p>
      </cdr:txBody>
    </cdr:sp>
  </cdr:relSizeAnchor>
  <cdr:relSizeAnchor xmlns:cdr="http://schemas.openxmlformats.org/drawingml/2006/chartDrawing">
    <cdr:from>
      <cdr:x>0.38096</cdr:x>
      <cdr:y>0.41668</cdr:y>
    </cdr:from>
    <cdr:to>
      <cdr:x>0.80886</cdr:x>
      <cdr:y>0.47515</cdr:y>
    </cdr:to>
    <cdr:sp macro="" textlink="">
      <cdr:nvSpPr>
        <cdr:cNvPr id="40963" name="Text Box 3"/>
        <cdr:cNvSpPr txBox="1">
          <a:spLocks xmlns:a="http://schemas.openxmlformats.org/drawingml/2006/main" noChangeArrowheads="1"/>
        </cdr:cNvSpPr>
      </cdr:nvSpPr>
      <cdr:spPr bwMode="auto">
        <a:xfrm xmlns:a="http://schemas.openxmlformats.org/drawingml/2006/main">
          <a:off x="1792118" y="1562927"/>
          <a:ext cx="2009301" cy="21888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78"/>
              </a:solidFill>
            </a14:hiddenFill>
          </a:ext>
          <a:ext uri="{91240B29-F687-4F45-9708-019B960494DF}">
            <a14:hiddenLine xmlns:a14="http://schemas.microsoft.com/office/drawing/2010/main" w="1">
              <a:solidFill>
                <a:srgbClr xmlns:mc="http://schemas.openxmlformats.org/markup-compatibility/2006" val="000000" mc:Ignorable="a14" a14:legacySpreadsheetColorIndex="77"/>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en-US" sz="1200" b="1" i="0" u="none" strike="noStrike" baseline="0">
              <a:solidFill>
                <a:srgbClr val="993366"/>
              </a:solidFill>
              <a:latin typeface="MS Sans Serif"/>
            </a:rPr>
            <a:t>Overhead Expenses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3"/>
  </sheetPr>
  <dimension ref="B1:O32"/>
  <sheetViews>
    <sheetView showGridLines="0" showRowColHeaders="0" topLeftCell="A2" zoomScale="110" zoomScaleNormal="120" zoomScaleSheetLayoutView="75" workbookViewId="0">
      <selection activeCell="B3" sqref="B3"/>
    </sheetView>
  </sheetViews>
  <sheetFormatPr defaultRowHeight="12.75" x14ac:dyDescent="0.2"/>
  <cols>
    <col min="1" max="1" width="4.7109375" style="4" customWidth="1"/>
    <col min="2" max="2" width="86.5703125" style="4" customWidth="1"/>
    <col min="3" max="3" width="4.7109375" style="4" customWidth="1"/>
    <col min="4" max="10" width="9.140625" style="4"/>
    <col min="11" max="11" width="0" style="4" hidden="1" customWidth="1"/>
    <col min="12" max="16384" width="9.140625" style="4"/>
  </cols>
  <sheetData>
    <row r="1" spans="2:15" hidden="1" x14ac:dyDescent="0.2"/>
    <row r="2" spans="2:15" ht="23.25" customHeight="1" thickBot="1" x14ac:dyDescent="0.25"/>
    <row r="3" spans="2:15" s="6" customFormat="1" ht="27.75" x14ac:dyDescent="0.4">
      <c r="B3" s="46" t="s">
        <v>67</v>
      </c>
      <c r="C3" s="4"/>
      <c r="D3" s="4"/>
      <c r="E3" s="4"/>
      <c r="F3" s="4"/>
      <c r="G3" s="4"/>
      <c r="H3" s="4"/>
      <c r="I3" s="4"/>
      <c r="J3" s="4"/>
      <c r="K3" s="4"/>
      <c r="L3" s="4"/>
      <c r="M3" s="4"/>
      <c r="N3" s="4"/>
      <c r="O3" s="4"/>
    </row>
    <row r="4" spans="2:15" x14ac:dyDescent="0.2">
      <c r="B4" s="8" t="s">
        <v>68</v>
      </c>
    </row>
    <row r="5" spans="2:15" ht="9.75" customHeight="1" x14ac:dyDescent="0.2">
      <c r="B5" s="8" t="s">
        <v>18</v>
      </c>
    </row>
    <row r="6" spans="2:15" ht="9.75" customHeight="1" x14ac:dyDescent="0.2">
      <c r="B6" s="8"/>
    </row>
    <row r="7" spans="2:15" ht="101.25" customHeight="1" x14ac:dyDescent="0.2">
      <c r="B7" s="7" t="s">
        <v>94</v>
      </c>
    </row>
    <row r="8" spans="2:15" ht="15" x14ac:dyDescent="0.2">
      <c r="B8" s="7"/>
    </row>
    <row r="9" spans="2:15" ht="15" x14ac:dyDescent="0.2">
      <c r="B9" s="7" t="s">
        <v>71</v>
      </c>
    </row>
    <row r="10" spans="2:15" ht="15" x14ac:dyDescent="0.2">
      <c r="B10" s="7" t="s">
        <v>73</v>
      </c>
    </row>
    <row r="11" spans="2:15" ht="15" x14ac:dyDescent="0.2">
      <c r="B11" s="7" t="s">
        <v>74</v>
      </c>
    </row>
    <row r="12" spans="2:15" ht="15" x14ac:dyDescent="0.2">
      <c r="B12" s="7" t="s">
        <v>75</v>
      </c>
    </row>
    <row r="13" spans="2:15" ht="5.25" customHeight="1" x14ac:dyDescent="0.2">
      <c r="B13" s="7" t="s">
        <v>72</v>
      </c>
    </row>
    <row r="14" spans="2:15" ht="20.25" customHeight="1" x14ac:dyDescent="0.2">
      <c r="B14" s="7" t="s">
        <v>76</v>
      </c>
    </row>
    <row r="15" spans="2:15" ht="5.25" customHeight="1" x14ac:dyDescent="0.2">
      <c r="B15" s="7"/>
    </row>
    <row r="16" spans="2:15" ht="30" x14ac:dyDescent="0.2">
      <c r="B16" s="7" t="s">
        <v>82</v>
      </c>
    </row>
    <row r="17" spans="2:2" ht="5.25" customHeight="1" x14ac:dyDescent="0.2">
      <c r="B17" s="7"/>
    </row>
    <row r="18" spans="2:2" ht="30" x14ac:dyDescent="0.2">
      <c r="B18" s="7" t="s">
        <v>77</v>
      </c>
    </row>
    <row r="19" spans="2:2" ht="5.25" customHeight="1" x14ac:dyDescent="0.2">
      <c r="B19" s="7"/>
    </row>
    <row r="20" spans="2:2" ht="45" x14ac:dyDescent="0.2">
      <c r="B20" s="7" t="s">
        <v>78</v>
      </c>
    </row>
    <row r="21" spans="2:2" ht="5.25" customHeight="1" x14ac:dyDescent="0.2">
      <c r="B21" s="7"/>
    </row>
    <row r="22" spans="2:2" ht="15" x14ac:dyDescent="0.2">
      <c r="B22" s="7" t="s">
        <v>79</v>
      </c>
    </row>
    <row r="23" spans="2:2" ht="5.25" customHeight="1" x14ac:dyDescent="0.2">
      <c r="B23" s="7"/>
    </row>
    <row r="24" spans="2:2" ht="30" x14ac:dyDescent="0.2">
      <c r="B24" s="7" t="s">
        <v>80</v>
      </c>
    </row>
    <row r="25" spans="2:2" ht="5.25" customHeight="1" x14ac:dyDescent="0.2">
      <c r="B25" s="7"/>
    </row>
    <row r="26" spans="2:2" ht="30" x14ac:dyDescent="0.2">
      <c r="B26" s="7" t="s">
        <v>81</v>
      </c>
    </row>
    <row r="27" spans="2:2" ht="15" x14ac:dyDescent="0.2">
      <c r="B27" s="7"/>
    </row>
    <row r="28" spans="2:2" ht="60" x14ac:dyDescent="0.2">
      <c r="B28" s="70" t="s">
        <v>95</v>
      </c>
    </row>
    <row r="29" spans="2:2" ht="5.25" customHeight="1" x14ac:dyDescent="0.2">
      <c r="B29" s="7"/>
    </row>
    <row r="30" spans="2:2" ht="15" x14ac:dyDescent="0.2">
      <c r="B30" s="7"/>
    </row>
    <row r="31" spans="2:2" ht="60" x14ac:dyDescent="0.2">
      <c r="B31" s="7" t="s">
        <v>1</v>
      </c>
    </row>
    <row r="32" spans="2:2" ht="15" x14ac:dyDescent="0.2">
      <c r="B32" s="5"/>
    </row>
  </sheetData>
  <sheetProtection sheet="1" objects="1" scenarios="1" selectLockedCells="1" selectUnlockedCells="1"/>
  <phoneticPr fontId="4" type="noConversion"/>
  <printOptions horizontalCentered="1"/>
  <pageMargins left="0.75" right="0.75" top="1" bottom="1" header="0.5" footer="0.5"/>
  <pageSetup scale="80" orientation="portrait" r:id="rId1"/>
  <headerFooter alignWithMargins="0">
    <oddFooter>&amp;C© 2003 The One Page Business Plan Company.  All Rights Reserved       
For additional information on other products or services visit www.onepagebusinessplan.com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1"/>
  </sheetPr>
  <dimension ref="A1:O108"/>
  <sheetViews>
    <sheetView showGridLines="0" zoomScaleNormal="100" zoomScaleSheetLayoutView="100" workbookViewId="0">
      <selection activeCell="A54" sqref="A54:O54"/>
    </sheetView>
  </sheetViews>
  <sheetFormatPr defaultRowHeight="12.75" x14ac:dyDescent="0.2"/>
  <cols>
    <col min="1" max="1" width="18.42578125" style="18" customWidth="1"/>
    <col min="2" max="14" width="8.7109375" style="11" customWidth="1"/>
    <col min="15" max="16384" width="9.140625" style="11"/>
  </cols>
  <sheetData>
    <row r="1" spans="1:15" s="3" customFormat="1" ht="15" x14ac:dyDescent="0.25">
      <c r="A1" s="83" t="s">
        <v>2</v>
      </c>
      <c r="B1" s="83"/>
      <c r="C1" s="84"/>
      <c r="D1" s="84"/>
      <c r="E1" s="84"/>
      <c r="F1" s="84"/>
      <c r="G1" s="84"/>
      <c r="H1" s="84"/>
      <c r="I1" s="84"/>
      <c r="J1" s="84"/>
      <c r="K1" s="84"/>
      <c r="L1" s="84"/>
      <c r="M1" s="84"/>
      <c r="N1" s="84"/>
      <c r="O1" s="84"/>
    </row>
    <row r="2" spans="1:15" s="3" customFormat="1" x14ac:dyDescent="0.2">
      <c r="A2" s="81" t="s">
        <v>96</v>
      </c>
      <c r="B2" s="81"/>
      <c r="C2" s="82"/>
      <c r="D2" s="82"/>
      <c r="E2" s="82"/>
      <c r="F2" s="82"/>
      <c r="G2" s="82"/>
      <c r="H2" s="82"/>
      <c r="I2" s="82"/>
      <c r="J2" s="82"/>
      <c r="K2" s="82"/>
      <c r="L2" s="82"/>
      <c r="M2" s="82"/>
      <c r="N2" s="82"/>
      <c r="O2" s="82"/>
    </row>
    <row r="3" spans="1:15" s="3" customFormat="1" x14ac:dyDescent="0.2">
      <c r="A3" s="81" t="s">
        <v>97</v>
      </c>
      <c r="B3" s="81"/>
      <c r="C3" s="82"/>
      <c r="D3" s="82"/>
      <c r="E3" s="82"/>
      <c r="F3" s="82"/>
      <c r="G3" s="82"/>
      <c r="H3" s="82"/>
      <c r="I3" s="82"/>
      <c r="J3" s="82"/>
      <c r="K3" s="82"/>
      <c r="L3" s="82"/>
      <c r="M3" s="82"/>
      <c r="N3" s="82"/>
      <c r="O3" s="82"/>
    </row>
    <row r="4" spans="1:15" s="3" customFormat="1" ht="6.75" customHeight="1" x14ac:dyDescent="0.2">
      <c r="A4" s="13"/>
      <c r="B4" s="2"/>
      <c r="C4" s="10"/>
      <c r="D4" s="10"/>
      <c r="E4" s="10"/>
      <c r="F4" s="10"/>
      <c r="G4" s="10"/>
      <c r="H4" s="10"/>
      <c r="I4" s="10"/>
      <c r="J4" s="10"/>
      <c r="K4" s="10"/>
      <c r="L4" s="10"/>
      <c r="M4" s="10"/>
      <c r="N4" s="10"/>
      <c r="O4" s="10"/>
    </row>
    <row r="5" spans="1:15" s="1" customFormat="1" x14ac:dyDescent="0.2">
      <c r="A5" s="13"/>
      <c r="B5" s="9" t="s">
        <v>3</v>
      </c>
      <c r="C5" s="9" t="s">
        <v>4</v>
      </c>
      <c r="D5" s="9" t="s">
        <v>5</v>
      </c>
      <c r="E5" s="9" t="s">
        <v>6</v>
      </c>
      <c r="F5" s="9" t="s">
        <v>7</v>
      </c>
      <c r="G5" s="9" t="s">
        <v>8</v>
      </c>
      <c r="H5" s="9" t="s">
        <v>9</v>
      </c>
      <c r="I5" s="9" t="s">
        <v>10</v>
      </c>
      <c r="J5" s="9" t="s">
        <v>11</v>
      </c>
      <c r="K5" s="9" t="s">
        <v>14</v>
      </c>
      <c r="L5" s="9" t="s">
        <v>15</v>
      </c>
      <c r="M5" s="9" t="s">
        <v>16</v>
      </c>
      <c r="N5" s="14" t="s">
        <v>17</v>
      </c>
    </row>
    <row r="6" spans="1:15" x14ac:dyDescent="0.2">
      <c r="A6" s="20" t="s">
        <v>19</v>
      </c>
      <c r="B6" s="47">
        <v>250000</v>
      </c>
      <c r="C6" s="47">
        <f>B6+2500</f>
        <v>252500</v>
      </c>
      <c r="D6" s="47">
        <f t="shared" ref="D6:M6" si="0">C6+2500</f>
        <v>255000</v>
      </c>
      <c r="E6" s="47">
        <f t="shared" si="0"/>
        <v>257500</v>
      </c>
      <c r="F6" s="47">
        <f t="shared" si="0"/>
        <v>260000</v>
      </c>
      <c r="G6" s="47">
        <f t="shared" si="0"/>
        <v>262500</v>
      </c>
      <c r="H6" s="47">
        <f t="shared" si="0"/>
        <v>265000</v>
      </c>
      <c r="I6" s="47">
        <f t="shared" si="0"/>
        <v>267500</v>
      </c>
      <c r="J6" s="47">
        <f t="shared" si="0"/>
        <v>270000</v>
      </c>
      <c r="K6" s="47">
        <f t="shared" si="0"/>
        <v>272500</v>
      </c>
      <c r="L6" s="47">
        <f t="shared" si="0"/>
        <v>275000</v>
      </c>
      <c r="M6" s="47">
        <f t="shared" si="0"/>
        <v>277500</v>
      </c>
      <c r="N6" s="22">
        <f>SUM(B6:M6)</f>
        <v>3165000</v>
      </c>
    </row>
    <row r="7" spans="1:15" ht="11.25" customHeight="1" x14ac:dyDescent="0.2">
      <c r="A7" s="23" t="s">
        <v>55</v>
      </c>
      <c r="B7" s="48">
        <f>B6*-0.03</f>
        <v>-7500</v>
      </c>
      <c r="C7" s="48">
        <f t="shared" ref="C7:M7" si="1">C6*-0.03</f>
        <v>-7575</v>
      </c>
      <c r="D7" s="48">
        <f t="shared" si="1"/>
        <v>-7650</v>
      </c>
      <c r="E7" s="48">
        <f t="shared" si="1"/>
        <v>-7725</v>
      </c>
      <c r="F7" s="48">
        <f t="shared" si="1"/>
        <v>-7800</v>
      </c>
      <c r="G7" s="48">
        <f t="shared" si="1"/>
        <v>-7875</v>
      </c>
      <c r="H7" s="48">
        <f t="shared" si="1"/>
        <v>-7950</v>
      </c>
      <c r="I7" s="48">
        <f t="shared" si="1"/>
        <v>-8025</v>
      </c>
      <c r="J7" s="48">
        <f t="shared" si="1"/>
        <v>-8100</v>
      </c>
      <c r="K7" s="48">
        <f t="shared" si="1"/>
        <v>-8175</v>
      </c>
      <c r="L7" s="48">
        <f t="shared" si="1"/>
        <v>-8250</v>
      </c>
      <c r="M7" s="48">
        <f t="shared" si="1"/>
        <v>-8325</v>
      </c>
      <c r="N7" s="24">
        <f>SUM(B7:M7)</f>
        <v>-94950</v>
      </c>
    </row>
    <row r="8" spans="1:15" ht="11.25" customHeight="1" x14ac:dyDescent="0.2">
      <c r="A8" s="23" t="s">
        <v>56</v>
      </c>
      <c r="B8" s="49">
        <f>B6*-0.022</f>
        <v>-5500</v>
      </c>
      <c r="C8" s="49">
        <f t="shared" ref="C8:M8" si="2">C6*-0.022</f>
        <v>-5555</v>
      </c>
      <c r="D8" s="49">
        <f t="shared" si="2"/>
        <v>-5610</v>
      </c>
      <c r="E8" s="49">
        <f t="shared" si="2"/>
        <v>-5665</v>
      </c>
      <c r="F8" s="49">
        <f t="shared" si="2"/>
        <v>-5720</v>
      </c>
      <c r="G8" s="49">
        <f t="shared" si="2"/>
        <v>-5775</v>
      </c>
      <c r="H8" s="49">
        <f t="shared" si="2"/>
        <v>-5830</v>
      </c>
      <c r="I8" s="49">
        <f t="shared" si="2"/>
        <v>-5885</v>
      </c>
      <c r="J8" s="49">
        <f t="shared" si="2"/>
        <v>-5940</v>
      </c>
      <c r="K8" s="49">
        <f t="shared" si="2"/>
        <v>-5995</v>
      </c>
      <c r="L8" s="49">
        <f t="shared" si="2"/>
        <v>-6050</v>
      </c>
      <c r="M8" s="49">
        <f t="shared" si="2"/>
        <v>-6105</v>
      </c>
      <c r="N8" s="42">
        <f>SUM(B8:M8)</f>
        <v>-69630</v>
      </c>
    </row>
    <row r="9" spans="1:15" ht="11.25" customHeight="1" x14ac:dyDescent="0.2">
      <c r="A9" s="23" t="s">
        <v>20</v>
      </c>
      <c r="B9" s="21">
        <f>SUM(B6:B8)</f>
        <v>237000</v>
      </c>
      <c r="C9" s="21">
        <f t="shared" ref="C9:N9" si="3">SUM(C6:C8)</f>
        <v>239370</v>
      </c>
      <c r="D9" s="21">
        <f t="shared" si="3"/>
        <v>241740</v>
      </c>
      <c r="E9" s="21">
        <f t="shared" si="3"/>
        <v>244110</v>
      </c>
      <c r="F9" s="21">
        <f t="shared" si="3"/>
        <v>246480</v>
      </c>
      <c r="G9" s="21">
        <f t="shared" si="3"/>
        <v>248850</v>
      </c>
      <c r="H9" s="21">
        <f t="shared" si="3"/>
        <v>251220</v>
      </c>
      <c r="I9" s="21">
        <f t="shared" si="3"/>
        <v>253590</v>
      </c>
      <c r="J9" s="21">
        <f t="shared" si="3"/>
        <v>255960</v>
      </c>
      <c r="K9" s="21">
        <f t="shared" si="3"/>
        <v>258330</v>
      </c>
      <c r="L9" s="21">
        <f t="shared" si="3"/>
        <v>260700</v>
      </c>
      <c r="M9" s="21">
        <f t="shared" si="3"/>
        <v>263070</v>
      </c>
      <c r="N9" s="21">
        <f t="shared" si="3"/>
        <v>3000420</v>
      </c>
    </row>
    <row r="10" spans="1:15" ht="18.75" customHeight="1" x14ac:dyDescent="0.2">
      <c r="A10" s="25" t="s">
        <v>21</v>
      </c>
      <c r="B10" s="26"/>
      <c r="C10" s="26"/>
      <c r="D10" s="26"/>
      <c r="E10" s="26"/>
      <c r="F10" s="26"/>
      <c r="G10" s="26"/>
      <c r="H10" s="26"/>
      <c r="I10" s="26"/>
      <c r="J10" s="26"/>
      <c r="K10" s="26"/>
      <c r="L10" s="26"/>
      <c r="M10" s="26"/>
      <c r="N10" s="27" t="s">
        <v>18</v>
      </c>
    </row>
    <row r="11" spans="1:15" ht="11.25" customHeight="1" x14ac:dyDescent="0.2">
      <c r="A11" s="28" t="s">
        <v>26</v>
      </c>
      <c r="B11" s="50">
        <f>B6*0.17</f>
        <v>42500</v>
      </c>
      <c r="C11" s="50">
        <f t="shared" ref="C11:M11" si="4">C6*0.17</f>
        <v>42925</v>
      </c>
      <c r="D11" s="50">
        <f t="shared" si="4"/>
        <v>43350</v>
      </c>
      <c r="E11" s="50">
        <f t="shared" si="4"/>
        <v>43775</v>
      </c>
      <c r="F11" s="50">
        <f t="shared" si="4"/>
        <v>44200</v>
      </c>
      <c r="G11" s="50">
        <f t="shared" si="4"/>
        <v>44625</v>
      </c>
      <c r="H11" s="50">
        <f t="shared" si="4"/>
        <v>45050</v>
      </c>
      <c r="I11" s="50">
        <f t="shared" si="4"/>
        <v>45475</v>
      </c>
      <c r="J11" s="50">
        <f t="shared" si="4"/>
        <v>45900</v>
      </c>
      <c r="K11" s="50">
        <f t="shared" si="4"/>
        <v>46325</v>
      </c>
      <c r="L11" s="50">
        <f t="shared" si="4"/>
        <v>46750</v>
      </c>
      <c r="M11" s="50">
        <f t="shared" si="4"/>
        <v>47175</v>
      </c>
      <c r="N11" s="27">
        <f>SUM(B11:M11)</f>
        <v>538050</v>
      </c>
    </row>
    <row r="12" spans="1:15" ht="11.25" customHeight="1" x14ac:dyDescent="0.2">
      <c r="A12" s="28" t="s">
        <v>27</v>
      </c>
      <c r="B12" s="50">
        <f>B6*0.32</f>
        <v>80000</v>
      </c>
      <c r="C12" s="50">
        <f t="shared" ref="C12:M12" si="5">C6*0.32</f>
        <v>80800</v>
      </c>
      <c r="D12" s="50">
        <f t="shared" si="5"/>
        <v>81600</v>
      </c>
      <c r="E12" s="50">
        <f t="shared" si="5"/>
        <v>82400</v>
      </c>
      <c r="F12" s="50">
        <f t="shared" si="5"/>
        <v>83200</v>
      </c>
      <c r="G12" s="50">
        <f t="shared" si="5"/>
        <v>84000</v>
      </c>
      <c r="H12" s="50">
        <f t="shared" si="5"/>
        <v>84800</v>
      </c>
      <c r="I12" s="50">
        <f t="shared" si="5"/>
        <v>85600</v>
      </c>
      <c r="J12" s="50">
        <f t="shared" si="5"/>
        <v>86400</v>
      </c>
      <c r="K12" s="50">
        <f t="shared" si="5"/>
        <v>87200</v>
      </c>
      <c r="L12" s="50">
        <f t="shared" si="5"/>
        <v>88000</v>
      </c>
      <c r="M12" s="50">
        <f t="shared" si="5"/>
        <v>88800</v>
      </c>
      <c r="N12" s="27">
        <f>SUM(B12:M12)</f>
        <v>1012800</v>
      </c>
    </row>
    <row r="13" spans="1:15" ht="11.25" customHeight="1" x14ac:dyDescent="0.2">
      <c r="A13" s="28" t="s">
        <v>28</v>
      </c>
      <c r="B13" s="50">
        <v>20000</v>
      </c>
      <c r="C13" s="50">
        <v>15000</v>
      </c>
      <c r="D13" s="50">
        <v>15000</v>
      </c>
      <c r="E13" s="50">
        <v>15000</v>
      </c>
      <c r="F13" s="50">
        <v>15000</v>
      </c>
      <c r="G13" s="50">
        <v>15000</v>
      </c>
      <c r="H13" s="50">
        <v>15000</v>
      </c>
      <c r="I13" s="50">
        <v>15000</v>
      </c>
      <c r="J13" s="50">
        <v>15000</v>
      </c>
      <c r="K13" s="50">
        <v>15000</v>
      </c>
      <c r="L13" s="50">
        <v>15000</v>
      </c>
      <c r="M13" s="50">
        <v>15000</v>
      </c>
      <c r="N13" s="27">
        <f>SUM(B13:M13)</f>
        <v>185000</v>
      </c>
    </row>
    <row r="14" spans="1:15" ht="4.5" customHeight="1" x14ac:dyDescent="0.2">
      <c r="A14" s="28"/>
      <c r="B14" s="29"/>
      <c r="C14" s="29"/>
      <c r="D14" s="29"/>
      <c r="E14" s="29"/>
      <c r="F14" s="29"/>
      <c r="G14" s="29"/>
      <c r="H14" s="29"/>
      <c r="I14" s="29"/>
      <c r="J14" s="29"/>
      <c r="K14" s="29"/>
      <c r="L14" s="29"/>
      <c r="M14" s="29"/>
      <c r="N14" s="30"/>
    </row>
    <row r="15" spans="1:15" ht="11.25" customHeight="1" x14ac:dyDescent="0.2">
      <c r="A15" s="28" t="s">
        <v>29</v>
      </c>
      <c r="B15" s="26">
        <f>SUM(B11:B14)</f>
        <v>142500</v>
      </c>
      <c r="C15" s="26">
        <f t="shared" ref="C15:J15" si="6">SUM(C11:C14)</f>
        <v>138725</v>
      </c>
      <c r="D15" s="26">
        <f t="shared" si="6"/>
        <v>139950</v>
      </c>
      <c r="E15" s="26">
        <f t="shared" si="6"/>
        <v>141175</v>
      </c>
      <c r="F15" s="26">
        <f t="shared" si="6"/>
        <v>142400</v>
      </c>
      <c r="G15" s="26">
        <f t="shared" si="6"/>
        <v>143625</v>
      </c>
      <c r="H15" s="26">
        <f t="shared" si="6"/>
        <v>144850</v>
      </c>
      <c r="I15" s="26">
        <f t="shared" si="6"/>
        <v>146075</v>
      </c>
      <c r="J15" s="26">
        <f t="shared" si="6"/>
        <v>147300</v>
      </c>
      <c r="K15" s="26">
        <f>SUM(K11:K14)</f>
        <v>148525</v>
      </c>
      <c r="L15" s="26">
        <f>SUM(L11:L14)</f>
        <v>149750</v>
      </c>
      <c r="M15" s="26">
        <f>SUM(M11:M14)</f>
        <v>150975</v>
      </c>
      <c r="N15" s="27">
        <f>SUM(B15:M15)</f>
        <v>1735850</v>
      </c>
    </row>
    <row r="16" spans="1:15" ht="15.75" customHeight="1" x14ac:dyDescent="0.2">
      <c r="A16" s="31" t="s">
        <v>22</v>
      </c>
      <c r="B16" s="32">
        <f t="shared" ref="B16:J16" si="7">B9-B15</f>
        <v>94500</v>
      </c>
      <c r="C16" s="32">
        <f t="shared" si="7"/>
        <v>100645</v>
      </c>
      <c r="D16" s="32">
        <f t="shared" si="7"/>
        <v>101790</v>
      </c>
      <c r="E16" s="32">
        <f t="shared" si="7"/>
        <v>102935</v>
      </c>
      <c r="F16" s="32">
        <f t="shared" si="7"/>
        <v>104080</v>
      </c>
      <c r="G16" s="32">
        <f t="shared" si="7"/>
        <v>105225</v>
      </c>
      <c r="H16" s="32">
        <f t="shared" si="7"/>
        <v>106370</v>
      </c>
      <c r="I16" s="32">
        <f t="shared" si="7"/>
        <v>107515</v>
      </c>
      <c r="J16" s="32">
        <f t="shared" si="7"/>
        <v>108660</v>
      </c>
      <c r="K16" s="32">
        <f>K9-K15</f>
        <v>109805</v>
      </c>
      <c r="L16" s="32">
        <f>L9-L15</f>
        <v>110950</v>
      </c>
      <c r="M16" s="32">
        <f>M9-M15</f>
        <v>112095</v>
      </c>
      <c r="N16" s="33">
        <f>SUM(B16:M16)</f>
        <v>1264570</v>
      </c>
    </row>
    <row r="17" spans="1:14" ht="9.75" customHeight="1" x14ac:dyDescent="0.2">
      <c r="A17" s="34" t="s">
        <v>57</v>
      </c>
      <c r="B17" s="35">
        <f>B16/B9</f>
        <v>0.39873417721518989</v>
      </c>
      <c r="C17" s="35">
        <f t="shared" ref="C17:N17" si="8">C16/C9</f>
        <v>0.42045786857166728</v>
      </c>
      <c r="D17" s="35">
        <f t="shared" si="8"/>
        <v>0.42107222635889802</v>
      </c>
      <c r="E17" s="35">
        <f t="shared" si="8"/>
        <v>0.42167465486870676</v>
      </c>
      <c r="F17" s="35">
        <f t="shared" si="8"/>
        <v>0.42226549821486531</v>
      </c>
      <c r="G17" s="35">
        <f t="shared" si="8"/>
        <v>0.4228450874020494</v>
      </c>
      <c r="H17" s="35">
        <f t="shared" si="8"/>
        <v>0.42341374094419232</v>
      </c>
      <c r="I17" s="35">
        <f t="shared" si="8"/>
        <v>0.42397176544816434</v>
      </c>
      <c r="J17" s="35">
        <f t="shared" si="8"/>
        <v>0.42451945616502579</v>
      </c>
      <c r="K17" s="35">
        <f t="shared" si="8"/>
        <v>0.42505709751093562</v>
      </c>
      <c r="L17" s="35">
        <f t="shared" si="8"/>
        <v>0.42558496355964709</v>
      </c>
      <c r="M17" s="35">
        <f t="shared" si="8"/>
        <v>0.42610331850838179</v>
      </c>
      <c r="N17" s="35">
        <f t="shared" si="8"/>
        <v>0.42146432832736752</v>
      </c>
    </row>
    <row r="18" spans="1:14" ht="19.5" customHeight="1" x14ac:dyDescent="0.2">
      <c r="A18" s="36" t="s">
        <v>23</v>
      </c>
      <c r="B18" s="37"/>
      <c r="C18" s="37"/>
      <c r="D18" s="37"/>
      <c r="E18" s="37"/>
      <c r="F18" s="37"/>
      <c r="G18" s="37"/>
      <c r="H18" s="37"/>
      <c r="I18" s="37"/>
      <c r="J18" s="37"/>
      <c r="K18" s="37"/>
      <c r="L18" s="37"/>
      <c r="M18" s="37"/>
      <c r="N18" s="38"/>
    </row>
    <row r="19" spans="1:14" ht="11.25" customHeight="1" x14ac:dyDescent="0.2">
      <c r="A19" s="39" t="s">
        <v>30</v>
      </c>
      <c r="B19" s="51">
        <v>30000</v>
      </c>
      <c r="C19" s="51">
        <v>30000</v>
      </c>
      <c r="D19" s="51">
        <v>30000</v>
      </c>
      <c r="E19" s="51">
        <v>30000</v>
      </c>
      <c r="F19" s="51">
        <v>30000</v>
      </c>
      <c r="G19" s="51">
        <v>35000</v>
      </c>
      <c r="H19" s="51">
        <v>35000</v>
      </c>
      <c r="I19" s="51">
        <v>35000</v>
      </c>
      <c r="J19" s="51">
        <v>35000</v>
      </c>
      <c r="K19" s="51">
        <v>35000</v>
      </c>
      <c r="L19" s="51">
        <v>35000</v>
      </c>
      <c r="M19" s="51">
        <v>35000</v>
      </c>
      <c r="N19" s="38">
        <f>SUM(B19:M19)</f>
        <v>395000</v>
      </c>
    </row>
    <row r="20" spans="1:14" ht="11.25" customHeight="1" x14ac:dyDescent="0.2">
      <c r="A20" s="39" t="s">
        <v>34</v>
      </c>
      <c r="B20" s="51">
        <v>500</v>
      </c>
      <c r="C20" s="51">
        <v>500</v>
      </c>
      <c r="D20" s="51">
        <v>500</v>
      </c>
      <c r="E20" s="51">
        <v>500</v>
      </c>
      <c r="F20" s="51">
        <v>1500</v>
      </c>
      <c r="G20" s="51">
        <v>1500</v>
      </c>
      <c r="H20" s="51">
        <v>1500</v>
      </c>
      <c r="I20" s="51">
        <v>1500</v>
      </c>
      <c r="J20" s="51">
        <v>1500</v>
      </c>
      <c r="K20" s="51">
        <v>500</v>
      </c>
      <c r="L20" s="51">
        <v>500</v>
      </c>
      <c r="M20" s="51">
        <v>500</v>
      </c>
      <c r="N20" s="38">
        <f>SUM(B20:M20)</f>
        <v>11000</v>
      </c>
    </row>
    <row r="21" spans="1:14" ht="11.25" customHeight="1" x14ac:dyDescent="0.2">
      <c r="A21" s="39" t="s">
        <v>31</v>
      </c>
      <c r="B21" s="51">
        <f>B19*0.1</f>
        <v>3000</v>
      </c>
      <c r="C21" s="51">
        <f t="shared" ref="C21:M21" si="9">C19*0.1</f>
        <v>3000</v>
      </c>
      <c r="D21" s="51">
        <f t="shared" si="9"/>
        <v>3000</v>
      </c>
      <c r="E21" s="51">
        <f t="shared" si="9"/>
        <v>3000</v>
      </c>
      <c r="F21" s="51">
        <f t="shared" si="9"/>
        <v>3000</v>
      </c>
      <c r="G21" s="51">
        <f t="shared" si="9"/>
        <v>3500</v>
      </c>
      <c r="H21" s="51">
        <f t="shared" si="9"/>
        <v>3500</v>
      </c>
      <c r="I21" s="51">
        <f t="shared" si="9"/>
        <v>3500</v>
      </c>
      <c r="J21" s="51">
        <f t="shared" si="9"/>
        <v>3500</v>
      </c>
      <c r="K21" s="51">
        <f t="shared" si="9"/>
        <v>3500</v>
      </c>
      <c r="L21" s="51">
        <f t="shared" si="9"/>
        <v>3500</v>
      </c>
      <c r="M21" s="51">
        <f t="shared" si="9"/>
        <v>3500</v>
      </c>
      <c r="N21" s="38">
        <f>SUM(B21:M21)</f>
        <v>39500</v>
      </c>
    </row>
    <row r="22" spans="1:14" ht="11.25" customHeight="1" x14ac:dyDescent="0.2">
      <c r="A22" s="39" t="s">
        <v>32</v>
      </c>
      <c r="B22" s="51">
        <f>B21*1.25</f>
        <v>3750</v>
      </c>
      <c r="C22" s="51">
        <f t="shared" ref="C22:M22" si="10">C21*1.25</f>
        <v>3750</v>
      </c>
      <c r="D22" s="51">
        <f t="shared" si="10"/>
        <v>3750</v>
      </c>
      <c r="E22" s="51">
        <f t="shared" si="10"/>
        <v>3750</v>
      </c>
      <c r="F22" s="51">
        <f t="shared" si="10"/>
        <v>3750</v>
      </c>
      <c r="G22" s="51">
        <f t="shared" si="10"/>
        <v>4375</v>
      </c>
      <c r="H22" s="51">
        <f t="shared" si="10"/>
        <v>4375</v>
      </c>
      <c r="I22" s="51">
        <f t="shared" si="10"/>
        <v>4375</v>
      </c>
      <c r="J22" s="51">
        <f t="shared" si="10"/>
        <v>4375</v>
      </c>
      <c r="K22" s="51">
        <f t="shared" si="10"/>
        <v>4375</v>
      </c>
      <c r="L22" s="51">
        <f t="shared" si="10"/>
        <v>4375</v>
      </c>
      <c r="M22" s="51">
        <f t="shared" si="10"/>
        <v>4375</v>
      </c>
      <c r="N22" s="38">
        <f>SUM(B22:M22)</f>
        <v>49375</v>
      </c>
    </row>
    <row r="23" spans="1:14" ht="6" customHeight="1" x14ac:dyDescent="0.2">
      <c r="A23" s="39"/>
      <c r="B23" s="40"/>
      <c r="C23" s="40"/>
      <c r="D23" s="40"/>
      <c r="E23" s="40"/>
      <c r="F23" s="40"/>
      <c r="G23" s="40"/>
      <c r="H23" s="40"/>
      <c r="I23" s="40"/>
      <c r="J23" s="40"/>
      <c r="K23" s="40"/>
      <c r="L23" s="40"/>
      <c r="M23" s="40"/>
      <c r="N23" s="41"/>
    </row>
    <row r="24" spans="1:14" ht="11.25" customHeight="1" x14ac:dyDescent="0.2">
      <c r="A24" s="39" t="s">
        <v>33</v>
      </c>
      <c r="B24" s="37">
        <f>SUM(B19:B23)</f>
        <v>37250</v>
      </c>
      <c r="C24" s="37">
        <f t="shared" ref="C24:N24" si="11">SUM(C19:C23)</f>
        <v>37250</v>
      </c>
      <c r="D24" s="37">
        <f t="shared" si="11"/>
        <v>37250</v>
      </c>
      <c r="E24" s="37">
        <f t="shared" si="11"/>
        <v>37250</v>
      </c>
      <c r="F24" s="37">
        <f t="shared" si="11"/>
        <v>38250</v>
      </c>
      <c r="G24" s="37">
        <f t="shared" si="11"/>
        <v>44375</v>
      </c>
      <c r="H24" s="37">
        <f t="shared" si="11"/>
        <v>44375</v>
      </c>
      <c r="I24" s="37">
        <f t="shared" si="11"/>
        <v>44375</v>
      </c>
      <c r="J24" s="37">
        <f t="shared" si="11"/>
        <v>44375</v>
      </c>
      <c r="K24" s="37">
        <f t="shared" si="11"/>
        <v>43375</v>
      </c>
      <c r="L24" s="37">
        <f t="shared" si="11"/>
        <v>43375</v>
      </c>
      <c r="M24" s="37">
        <f t="shared" si="11"/>
        <v>43375</v>
      </c>
      <c r="N24" s="37">
        <f t="shared" si="11"/>
        <v>494875</v>
      </c>
    </row>
    <row r="25" spans="1:14" ht="6" customHeight="1" x14ac:dyDescent="0.2">
      <c r="A25" s="39"/>
      <c r="B25" s="37"/>
      <c r="C25" s="37"/>
      <c r="D25" s="37"/>
      <c r="E25" s="37"/>
      <c r="F25" s="37"/>
      <c r="G25" s="37"/>
      <c r="H25" s="37"/>
      <c r="I25" s="37"/>
      <c r="J25" s="37"/>
      <c r="K25" s="37"/>
      <c r="L25" s="37"/>
      <c r="M25" s="37"/>
      <c r="N25" s="38"/>
    </row>
    <row r="26" spans="1:14" ht="11.25" customHeight="1" x14ac:dyDescent="0.2">
      <c r="A26" s="39" t="s">
        <v>49</v>
      </c>
      <c r="B26" s="51">
        <v>500</v>
      </c>
      <c r="C26" s="51">
        <v>500</v>
      </c>
      <c r="D26" s="51">
        <v>500</v>
      </c>
      <c r="E26" s="51">
        <v>2500</v>
      </c>
      <c r="F26" s="51">
        <v>500</v>
      </c>
      <c r="G26" s="51">
        <v>500</v>
      </c>
      <c r="H26" s="51">
        <v>500</v>
      </c>
      <c r="I26" s="51">
        <v>500</v>
      </c>
      <c r="J26" s="51">
        <v>500</v>
      </c>
      <c r="K26" s="51">
        <v>500</v>
      </c>
      <c r="L26" s="51">
        <v>500</v>
      </c>
      <c r="M26" s="51">
        <v>500</v>
      </c>
      <c r="N26" s="38">
        <f>SUM(B26:M26)</f>
        <v>8000</v>
      </c>
    </row>
    <row r="27" spans="1:14" ht="11.25" customHeight="1" x14ac:dyDescent="0.2">
      <c r="A27" s="39" t="s">
        <v>35</v>
      </c>
      <c r="B27" s="51">
        <v>2000</v>
      </c>
      <c r="C27" s="51">
        <v>2000</v>
      </c>
      <c r="D27" s="51">
        <v>2000</v>
      </c>
      <c r="E27" s="51">
        <v>4000</v>
      </c>
      <c r="F27" s="51">
        <v>4000</v>
      </c>
      <c r="G27" s="51">
        <v>4000</v>
      </c>
      <c r="H27" s="51">
        <v>2000</v>
      </c>
      <c r="I27" s="51">
        <v>2000</v>
      </c>
      <c r="J27" s="51">
        <v>2000</v>
      </c>
      <c r="K27" s="51">
        <v>2000</v>
      </c>
      <c r="L27" s="51">
        <v>2000</v>
      </c>
      <c r="M27" s="51">
        <v>2000</v>
      </c>
      <c r="N27" s="38">
        <f t="shared" ref="N27:N44" si="12">SUM(B27:M27)</f>
        <v>30000</v>
      </c>
    </row>
    <row r="28" spans="1:14" ht="11.25" customHeight="1" x14ac:dyDescent="0.2">
      <c r="A28" s="39" t="s">
        <v>52</v>
      </c>
      <c r="B28" s="51">
        <v>500</v>
      </c>
      <c r="C28" s="51">
        <v>500</v>
      </c>
      <c r="D28" s="51">
        <v>500</v>
      </c>
      <c r="E28" s="51">
        <v>500</v>
      </c>
      <c r="F28" s="51">
        <v>500</v>
      </c>
      <c r="G28" s="51">
        <v>500</v>
      </c>
      <c r="H28" s="51">
        <v>500</v>
      </c>
      <c r="I28" s="51">
        <v>500</v>
      </c>
      <c r="J28" s="51">
        <v>500</v>
      </c>
      <c r="K28" s="51">
        <v>500</v>
      </c>
      <c r="L28" s="51">
        <v>500</v>
      </c>
      <c r="M28" s="51">
        <v>500</v>
      </c>
      <c r="N28" s="38">
        <f t="shared" si="12"/>
        <v>6000</v>
      </c>
    </row>
    <row r="29" spans="1:14" ht="11.25" customHeight="1" x14ac:dyDescent="0.2">
      <c r="A29" s="39" t="s">
        <v>51</v>
      </c>
      <c r="B29" s="51">
        <v>75</v>
      </c>
      <c r="C29" s="51">
        <v>75</v>
      </c>
      <c r="D29" s="51">
        <v>75</v>
      </c>
      <c r="E29" s="51">
        <v>75</v>
      </c>
      <c r="F29" s="51">
        <v>75</v>
      </c>
      <c r="G29" s="51">
        <v>75</v>
      </c>
      <c r="H29" s="51">
        <v>75</v>
      </c>
      <c r="I29" s="51">
        <v>75</v>
      </c>
      <c r="J29" s="51">
        <v>75</v>
      </c>
      <c r="K29" s="51">
        <v>75</v>
      </c>
      <c r="L29" s="51">
        <v>75</v>
      </c>
      <c r="M29" s="51">
        <v>75</v>
      </c>
      <c r="N29" s="38">
        <f t="shared" si="12"/>
        <v>900</v>
      </c>
    </row>
    <row r="30" spans="1:14" ht="11.25" customHeight="1" x14ac:dyDescent="0.2">
      <c r="A30" s="39" t="s">
        <v>50</v>
      </c>
      <c r="B30" s="51">
        <v>400</v>
      </c>
      <c r="C30" s="51">
        <v>400</v>
      </c>
      <c r="D30" s="51">
        <v>400</v>
      </c>
      <c r="E30" s="51">
        <v>2500</v>
      </c>
      <c r="F30" s="51">
        <v>2500</v>
      </c>
      <c r="G30" s="51">
        <v>2500</v>
      </c>
      <c r="H30" s="51">
        <v>400</v>
      </c>
      <c r="I30" s="51">
        <v>400</v>
      </c>
      <c r="J30" s="51">
        <v>400</v>
      </c>
      <c r="K30" s="51">
        <v>400</v>
      </c>
      <c r="L30" s="51">
        <v>400</v>
      </c>
      <c r="M30" s="51">
        <v>400</v>
      </c>
      <c r="N30" s="38">
        <f t="shared" si="12"/>
        <v>11100</v>
      </c>
    </row>
    <row r="31" spans="1:14" ht="11.25" customHeight="1" x14ac:dyDescent="0.2">
      <c r="A31" s="39" t="s">
        <v>47</v>
      </c>
      <c r="B31" s="51">
        <v>80</v>
      </c>
      <c r="C31" s="51">
        <v>80</v>
      </c>
      <c r="D31" s="51">
        <v>80</v>
      </c>
      <c r="E31" s="51">
        <v>80</v>
      </c>
      <c r="F31" s="51">
        <v>80</v>
      </c>
      <c r="G31" s="51">
        <v>80</v>
      </c>
      <c r="H31" s="51">
        <v>80</v>
      </c>
      <c r="I31" s="51">
        <v>80</v>
      </c>
      <c r="J31" s="51">
        <v>80</v>
      </c>
      <c r="K31" s="51">
        <v>80</v>
      </c>
      <c r="L31" s="51">
        <v>80</v>
      </c>
      <c r="M31" s="51">
        <v>80</v>
      </c>
      <c r="N31" s="38">
        <f t="shared" si="12"/>
        <v>960</v>
      </c>
    </row>
    <row r="32" spans="1:14" ht="11.25" customHeight="1" x14ac:dyDescent="0.2">
      <c r="A32" s="39" t="s">
        <v>37</v>
      </c>
      <c r="B32" s="51">
        <v>1500</v>
      </c>
      <c r="C32" s="51">
        <v>1500</v>
      </c>
      <c r="D32" s="51">
        <v>1500</v>
      </c>
      <c r="E32" s="51">
        <v>1500</v>
      </c>
      <c r="F32" s="51">
        <v>1500</v>
      </c>
      <c r="G32" s="51">
        <v>1500</v>
      </c>
      <c r="H32" s="51">
        <v>1500</v>
      </c>
      <c r="I32" s="51">
        <v>1500</v>
      </c>
      <c r="J32" s="51">
        <v>1500</v>
      </c>
      <c r="K32" s="51">
        <v>1500</v>
      </c>
      <c r="L32" s="51">
        <v>1500</v>
      </c>
      <c r="M32" s="51">
        <v>1500</v>
      </c>
      <c r="N32" s="38">
        <f t="shared" si="12"/>
        <v>18000</v>
      </c>
    </row>
    <row r="33" spans="1:14" ht="11.25" customHeight="1" x14ac:dyDescent="0.2">
      <c r="A33" s="39" t="s">
        <v>39</v>
      </c>
      <c r="B33" s="51">
        <v>250</v>
      </c>
      <c r="C33" s="51">
        <v>250</v>
      </c>
      <c r="D33" s="51">
        <v>250</v>
      </c>
      <c r="E33" s="51">
        <v>2500</v>
      </c>
      <c r="F33" s="51">
        <v>250</v>
      </c>
      <c r="G33" s="51">
        <v>250</v>
      </c>
      <c r="H33" s="51">
        <v>250</v>
      </c>
      <c r="I33" s="51">
        <v>250</v>
      </c>
      <c r="J33" s="51">
        <v>250</v>
      </c>
      <c r="K33" s="51">
        <v>250</v>
      </c>
      <c r="L33" s="51">
        <v>250</v>
      </c>
      <c r="M33" s="51">
        <v>250</v>
      </c>
      <c r="N33" s="38">
        <f t="shared" si="12"/>
        <v>5250</v>
      </c>
    </row>
    <row r="34" spans="1:14" ht="11.25" customHeight="1" x14ac:dyDescent="0.2">
      <c r="A34" s="39" t="s">
        <v>48</v>
      </c>
      <c r="B34" s="51">
        <v>250</v>
      </c>
      <c r="C34" s="51">
        <v>250</v>
      </c>
      <c r="D34" s="51">
        <v>250</v>
      </c>
      <c r="E34" s="51">
        <v>250</v>
      </c>
      <c r="F34" s="51">
        <v>250</v>
      </c>
      <c r="G34" s="51">
        <v>250</v>
      </c>
      <c r="H34" s="51">
        <v>250</v>
      </c>
      <c r="I34" s="51">
        <v>250</v>
      </c>
      <c r="J34" s="51">
        <v>250</v>
      </c>
      <c r="K34" s="51">
        <v>250</v>
      </c>
      <c r="L34" s="51">
        <v>250</v>
      </c>
      <c r="M34" s="51">
        <v>250</v>
      </c>
      <c r="N34" s="38">
        <f t="shared" si="12"/>
        <v>3000</v>
      </c>
    </row>
    <row r="35" spans="1:14" ht="11.25" customHeight="1" x14ac:dyDescent="0.2">
      <c r="A35" s="39" t="s">
        <v>44</v>
      </c>
      <c r="B35" s="51">
        <v>5000</v>
      </c>
      <c r="C35" s="51">
        <v>5000</v>
      </c>
      <c r="D35" s="51">
        <v>5000</v>
      </c>
      <c r="E35" s="51">
        <v>10000</v>
      </c>
      <c r="F35" s="51">
        <v>10000</v>
      </c>
      <c r="G35" s="51">
        <v>10000</v>
      </c>
      <c r="H35" s="51">
        <v>5000</v>
      </c>
      <c r="I35" s="51">
        <v>5000</v>
      </c>
      <c r="J35" s="51">
        <v>5000</v>
      </c>
      <c r="K35" s="51">
        <v>5000</v>
      </c>
      <c r="L35" s="51">
        <v>5000</v>
      </c>
      <c r="M35" s="51">
        <v>5000</v>
      </c>
      <c r="N35" s="38">
        <f t="shared" si="12"/>
        <v>75000</v>
      </c>
    </row>
    <row r="36" spans="1:14" ht="11.25" customHeight="1" x14ac:dyDescent="0.2">
      <c r="A36" s="39" t="s">
        <v>43</v>
      </c>
      <c r="B36" s="51">
        <v>200</v>
      </c>
      <c r="C36" s="51">
        <v>200</v>
      </c>
      <c r="D36" s="51">
        <v>200</v>
      </c>
      <c r="E36" s="51">
        <v>200</v>
      </c>
      <c r="F36" s="51">
        <v>200</v>
      </c>
      <c r="G36" s="51">
        <v>200</v>
      </c>
      <c r="H36" s="51">
        <v>200</v>
      </c>
      <c r="I36" s="51">
        <v>200</v>
      </c>
      <c r="J36" s="51">
        <v>200</v>
      </c>
      <c r="K36" s="51">
        <v>200</v>
      </c>
      <c r="L36" s="51">
        <v>200</v>
      </c>
      <c r="M36" s="51">
        <v>200</v>
      </c>
      <c r="N36" s="38">
        <f t="shared" si="12"/>
        <v>2400</v>
      </c>
    </row>
    <row r="37" spans="1:14" ht="11.25" customHeight="1" x14ac:dyDescent="0.2">
      <c r="A37" s="39" t="s">
        <v>40</v>
      </c>
      <c r="B37" s="51">
        <v>200</v>
      </c>
      <c r="C37" s="51">
        <v>200</v>
      </c>
      <c r="D37" s="51">
        <v>200</v>
      </c>
      <c r="E37" s="51">
        <v>200</v>
      </c>
      <c r="F37" s="51">
        <v>200</v>
      </c>
      <c r="G37" s="51">
        <v>200</v>
      </c>
      <c r="H37" s="51">
        <v>200</v>
      </c>
      <c r="I37" s="51">
        <v>200</v>
      </c>
      <c r="J37" s="51">
        <v>200</v>
      </c>
      <c r="K37" s="51">
        <v>200</v>
      </c>
      <c r="L37" s="51">
        <v>200</v>
      </c>
      <c r="M37" s="51">
        <v>200</v>
      </c>
      <c r="N37" s="38">
        <f t="shared" si="12"/>
        <v>2400</v>
      </c>
    </row>
    <row r="38" spans="1:14" ht="11.25" customHeight="1" x14ac:dyDescent="0.2">
      <c r="A38" s="39" t="s">
        <v>38</v>
      </c>
      <c r="B38" s="51">
        <v>400</v>
      </c>
      <c r="C38" s="51">
        <v>400</v>
      </c>
      <c r="D38" s="51">
        <v>400</v>
      </c>
      <c r="E38" s="51">
        <v>400</v>
      </c>
      <c r="F38" s="51">
        <v>400</v>
      </c>
      <c r="G38" s="51">
        <v>400</v>
      </c>
      <c r="H38" s="51">
        <v>400</v>
      </c>
      <c r="I38" s="51">
        <v>400</v>
      </c>
      <c r="J38" s="51">
        <v>400</v>
      </c>
      <c r="K38" s="51">
        <v>400</v>
      </c>
      <c r="L38" s="51">
        <v>400</v>
      </c>
      <c r="M38" s="51">
        <v>400</v>
      </c>
      <c r="N38" s="38">
        <f t="shared" si="12"/>
        <v>4800</v>
      </c>
    </row>
    <row r="39" spans="1:14" ht="11.25" customHeight="1" x14ac:dyDescent="0.2">
      <c r="A39" s="39" t="s">
        <v>66</v>
      </c>
      <c r="B39" s="51">
        <f>B6*0.035</f>
        <v>8750</v>
      </c>
      <c r="C39" s="51">
        <f t="shared" ref="C39:M39" si="13">C6*0.035</f>
        <v>8837.5</v>
      </c>
      <c r="D39" s="51">
        <f t="shared" si="13"/>
        <v>8925</v>
      </c>
      <c r="E39" s="51">
        <f t="shared" si="13"/>
        <v>9012.5</v>
      </c>
      <c r="F39" s="51">
        <f t="shared" si="13"/>
        <v>9100</v>
      </c>
      <c r="G39" s="51">
        <f t="shared" si="13"/>
        <v>9187.5</v>
      </c>
      <c r="H39" s="51">
        <f t="shared" si="13"/>
        <v>9275</v>
      </c>
      <c r="I39" s="51">
        <f t="shared" si="13"/>
        <v>9362.5</v>
      </c>
      <c r="J39" s="51">
        <f t="shared" si="13"/>
        <v>9450</v>
      </c>
      <c r="K39" s="51">
        <f t="shared" si="13"/>
        <v>9537.5</v>
      </c>
      <c r="L39" s="51">
        <f t="shared" si="13"/>
        <v>9625.0000000000018</v>
      </c>
      <c r="M39" s="51">
        <f t="shared" si="13"/>
        <v>9712.5000000000018</v>
      </c>
      <c r="N39" s="38">
        <f t="shared" si="12"/>
        <v>110775</v>
      </c>
    </row>
    <row r="40" spans="1:14" ht="11.25" customHeight="1" x14ac:dyDescent="0.2">
      <c r="A40" s="39" t="s">
        <v>36</v>
      </c>
      <c r="B40" s="51">
        <v>3500</v>
      </c>
      <c r="C40" s="51">
        <v>3500</v>
      </c>
      <c r="D40" s="51">
        <v>3500</v>
      </c>
      <c r="E40" s="51">
        <v>3500</v>
      </c>
      <c r="F40" s="51">
        <v>3500</v>
      </c>
      <c r="G40" s="51">
        <v>3500</v>
      </c>
      <c r="H40" s="51">
        <v>3500</v>
      </c>
      <c r="I40" s="51">
        <v>3500</v>
      </c>
      <c r="J40" s="51">
        <v>3500</v>
      </c>
      <c r="K40" s="51">
        <v>3500</v>
      </c>
      <c r="L40" s="51">
        <v>3500</v>
      </c>
      <c r="M40" s="51">
        <v>3500</v>
      </c>
      <c r="N40" s="38">
        <f t="shared" si="12"/>
        <v>42000</v>
      </c>
    </row>
    <row r="41" spans="1:14" ht="11.25" customHeight="1" x14ac:dyDescent="0.2">
      <c r="A41" s="39" t="s">
        <v>45</v>
      </c>
      <c r="B41" s="51">
        <f>B6*0.04</f>
        <v>10000</v>
      </c>
      <c r="C41" s="51">
        <f t="shared" ref="C41:M41" si="14">C6*0.04</f>
        <v>10100</v>
      </c>
      <c r="D41" s="51">
        <f t="shared" si="14"/>
        <v>10200</v>
      </c>
      <c r="E41" s="51">
        <f t="shared" si="14"/>
        <v>10300</v>
      </c>
      <c r="F41" s="51">
        <f t="shared" si="14"/>
        <v>10400</v>
      </c>
      <c r="G41" s="51">
        <f t="shared" si="14"/>
        <v>10500</v>
      </c>
      <c r="H41" s="51">
        <f t="shared" si="14"/>
        <v>10600</v>
      </c>
      <c r="I41" s="51">
        <f t="shared" si="14"/>
        <v>10700</v>
      </c>
      <c r="J41" s="51">
        <f t="shared" si="14"/>
        <v>10800</v>
      </c>
      <c r="K41" s="51">
        <f t="shared" si="14"/>
        <v>10900</v>
      </c>
      <c r="L41" s="51">
        <f t="shared" si="14"/>
        <v>11000</v>
      </c>
      <c r="M41" s="51">
        <f t="shared" si="14"/>
        <v>11100</v>
      </c>
      <c r="N41" s="38">
        <f t="shared" si="12"/>
        <v>126600</v>
      </c>
    </row>
    <row r="42" spans="1:14" ht="11.25" customHeight="1" x14ac:dyDescent="0.2">
      <c r="A42" s="39" t="s">
        <v>46</v>
      </c>
      <c r="B42" s="51">
        <v>2500</v>
      </c>
      <c r="C42" s="51">
        <v>2500</v>
      </c>
      <c r="D42" s="51">
        <v>2500</v>
      </c>
      <c r="E42" s="51">
        <v>2500</v>
      </c>
      <c r="F42" s="51">
        <v>2500</v>
      </c>
      <c r="G42" s="51">
        <v>2500</v>
      </c>
      <c r="H42" s="51">
        <v>2500</v>
      </c>
      <c r="I42" s="51">
        <v>2500</v>
      </c>
      <c r="J42" s="51">
        <v>2500</v>
      </c>
      <c r="K42" s="51">
        <v>2500</v>
      </c>
      <c r="L42" s="51">
        <v>2500</v>
      </c>
      <c r="M42" s="51">
        <v>2500</v>
      </c>
      <c r="N42" s="38">
        <f t="shared" si="12"/>
        <v>30000</v>
      </c>
    </row>
    <row r="43" spans="1:14" ht="11.25" customHeight="1" x14ac:dyDescent="0.2">
      <c r="A43" s="39" t="s">
        <v>42</v>
      </c>
      <c r="B43" s="51">
        <v>400</v>
      </c>
      <c r="C43" s="51">
        <v>400</v>
      </c>
      <c r="D43" s="51">
        <v>400</v>
      </c>
      <c r="E43" s="51">
        <v>400</v>
      </c>
      <c r="F43" s="51">
        <v>400</v>
      </c>
      <c r="G43" s="51">
        <v>400</v>
      </c>
      <c r="H43" s="51">
        <v>400</v>
      </c>
      <c r="I43" s="51">
        <v>400</v>
      </c>
      <c r="J43" s="51">
        <v>400</v>
      </c>
      <c r="K43" s="51">
        <v>400</v>
      </c>
      <c r="L43" s="51">
        <v>400</v>
      </c>
      <c r="M43" s="51">
        <v>400</v>
      </c>
      <c r="N43" s="38">
        <f t="shared" si="12"/>
        <v>4800</v>
      </c>
    </row>
    <row r="44" spans="1:14" ht="11.25" customHeight="1" x14ac:dyDescent="0.2">
      <c r="A44" s="39" t="s">
        <v>41</v>
      </c>
      <c r="B44" s="51">
        <v>400</v>
      </c>
      <c r="C44" s="51">
        <v>400</v>
      </c>
      <c r="D44" s="51">
        <v>400</v>
      </c>
      <c r="E44" s="51">
        <v>400</v>
      </c>
      <c r="F44" s="51">
        <v>400</v>
      </c>
      <c r="G44" s="51">
        <v>400</v>
      </c>
      <c r="H44" s="51">
        <v>400</v>
      </c>
      <c r="I44" s="51">
        <v>400</v>
      </c>
      <c r="J44" s="51">
        <v>400</v>
      </c>
      <c r="K44" s="51">
        <v>400</v>
      </c>
      <c r="L44" s="51">
        <v>400</v>
      </c>
      <c r="M44" s="51">
        <v>400</v>
      </c>
      <c r="N44" s="38">
        <f t="shared" si="12"/>
        <v>4800</v>
      </c>
    </row>
    <row r="45" spans="1:14" ht="11.25" customHeight="1" x14ac:dyDescent="0.2">
      <c r="A45" s="39"/>
      <c r="B45" s="37"/>
      <c r="C45" s="37"/>
      <c r="D45" s="37"/>
      <c r="E45" s="37"/>
      <c r="F45" s="37"/>
      <c r="G45" s="37"/>
      <c r="H45" s="37"/>
      <c r="I45" s="37"/>
      <c r="J45" s="37"/>
      <c r="K45" s="37"/>
      <c r="L45" s="37"/>
      <c r="M45" s="37"/>
      <c r="N45" s="38"/>
    </row>
    <row r="46" spans="1:14" ht="4.5" customHeight="1" x14ac:dyDescent="0.2">
      <c r="A46" s="39"/>
      <c r="B46" s="40"/>
      <c r="C46" s="40"/>
      <c r="D46" s="40"/>
      <c r="E46" s="40"/>
      <c r="F46" s="40"/>
      <c r="G46" s="40"/>
      <c r="H46" s="40"/>
      <c r="I46" s="40"/>
      <c r="J46" s="40"/>
      <c r="K46" s="40"/>
      <c r="L46" s="40"/>
      <c r="M46" s="40"/>
      <c r="N46" s="41"/>
    </row>
    <row r="47" spans="1:14" ht="11.25" customHeight="1" x14ac:dyDescent="0.2">
      <c r="A47" s="39" t="s">
        <v>53</v>
      </c>
      <c r="B47" s="37">
        <f>SUM(B26:B46)</f>
        <v>36905</v>
      </c>
      <c r="C47" s="37">
        <f t="shared" ref="C47:N47" si="15">SUM(C26:C46)</f>
        <v>37092.5</v>
      </c>
      <c r="D47" s="37">
        <f t="shared" si="15"/>
        <v>37280</v>
      </c>
      <c r="E47" s="37">
        <f t="shared" si="15"/>
        <v>50817.5</v>
      </c>
      <c r="F47" s="37">
        <f t="shared" si="15"/>
        <v>46755</v>
      </c>
      <c r="G47" s="37">
        <f t="shared" si="15"/>
        <v>46942.5</v>
      </c>
      <c r="H47" s="37">
        <f t="shared" si="15"/>
        <v>38030</v>
      </c>
      <c r="I47" s="37">
        <f t="shared" si="15"/>
        <v>38217.5</v>
      </c>
      <c r="J47" s="37">
        <f t="shared" si="15"/>
        <v>38405</v>
      </c>
      <c r="K47" s="37">
        <f t="shared" si="15"/>
        <v>38592.5</v>
      </c>
      <c r="L47" s="37">
        <f t="shared" si="15"/>
        <v>38780</v>
      </c>
      <c r="M47" s="37">
        <f t="shared" si="15"/>
        <v>38967.5</v>
      </c>
      <c r="N47" s="37">
        <f t="shared" si="15"/>
        <v>486785</v>
      </c>
    </row>
    <row r="48" spans="1:14" ht="17.25" customHeight="1" x14ac:dyDescent="0.2">
      <c r="A48" s="39" t="s">
        <v>54</v>
      </c>
      <c r="B48" s="40">
        <f>B47+B24</f>
        <v>74155</v>
      </c>
      <c r="C48" s="40">
        <f t="shared" ref="C48:N48" si="16">C47+C24</f>
        <v>74342.5</v>
      </c>
      <c r="D48" s="40">
        <f t="shared" si="16"/>
        <v>74530</v>
      </c>
      <c r="E48" s="40">
        <f t="shared" si="16"/>
        <v>88067.5</v>
      </c>
      <c r="F48" s="40">
        <f t="shared" si="16"/>
        <v>85005</v>
      </c>
      <c r="G48" s="40">
        <f t="shared" si="16"/>
        <v>91317.5</v>
      </c>
      <c r="H48" s="40">
        <f t="shared" si="16"/>
        <v>82405</v>
      </c>
      <c r="I48" s="40">
        <f t="shared" si="16"/>
        <v>82592.5</v>
      </c>
      <c r="J48" s="40">
        <f t="shared" si="16"/>
        <v>82780</v>
      </c>
      <c r="K48" s="40">
        <f t="shared" si="16"/>
        <v>81967.5</v>
      </c>
      <c r="L48" s="40">
        <f t="shared" si="16"/>
        <v>82155</v>
      </c>
      <c r="M48" s="40">
        <f t="shared" si="16"/>
        <v>82342.5</v>
      </c>
      <c r="N48" s="40">
        <f t="shared" si="16"/>
        <v>981660</v>
      </c>
    </row>
    <row r="49" spans="1:15" ht="18.75" customHeight="1" x14ac:dyDescent="0.2">
      <c r="A49" s="23" t="s">
        <v>25</v>
      </c>
      <c r="B49" s="21">
        <f t="shared" ref="B49:M49" si="17">B16-B48</f>
        <v>20345</v>
      </c>
      <c r="C49" s="21">
        <f t="shared" si="17"/>
        <v>26302.5</v>
      </c>
      <c r="D49" s="21">
        <f t="shared" si="17"/>
        <v>27260</v>
      </c>
      <c r="E49" s="21">
        <f t="shared" si="17"/>
        <v>14867.5</v>
      </c>
      <c r="F49" s="21">
        <f t="shared" si="17"/>
        <v>19075</v>
      </c>
      <c r="G49" s="21">
        <f t="shared" si="17"/>
        <v>13907.5</v>
      </c>
      <c r="H49" s="21">
        <f t="shared" si="17"/>
        <v>23965</v>
      </c>
      <c r="I49" s="21">
        <f t="shared" si="17"/>
        <v>24922.5</v>
      </c>
      <c r="J49" s="21">
        <f t="shared" si="17"/>
        <v>25880</v>
      </c>
      <c r="K49" s="21">
        <f t="shared" si="17"/>
        <v>27837.5</v>
      </c>
      <c r="L49" s="21">
        <f t="shared" si="17"/>
        <v>28795</v>
      </c>
      <c r="M49" s="21">
        <f t="shared" si="17"/>
        <v>29752.5</v>
      </c>
      <c r="N49" s="22">
        <f>SUM(B49:M49)</f>
        <v>282910</v>
      </c>
    </row>
    <row r="50" spans="1:15" ht="14.25" customHeight="1" x14ac:dyDescent="0.2">
      <c r="A50" s="34" t="s">
        <v>58</v>
      </c>
      <c r="B50" s="35">
        <f>B49/B9</f>
        <v>8.5843881856540086E-2</v>
      </c>
      <c r="C50" s="35">
        <f t="shared" ref="C50:N50" si="18">C49/C9</f>
        <v>0.10988219075072064</v>
      </c>
      <c r="D50" s="35">
        <f t="shared" si="18"/>
        <v>0.11276578141805245</v>
      </c>
      <c r="E50" s="35">
        <f t="shared" si="18"/>
        <v>6.0904919913153908E-2</v>
      </c>
      <c r="F50" s="35">
        <f t="shared" si="18"/>
        <v>7.7389646218760141E-2</v>
      </c>
      <c r="G50" s="35">
        <f t="shared" si="18"/>
        <v>5.5887080570624872E-2</v>
      </c>
      <c r="H50" s="35">
        <f t="shared" si="18"/>
        <v>9.5394474962184533E-2</v>
      </c>
      <c r="I50" s="35">
        <f t="shared" si="18"/>
        <v>9.8278717615047917E-2</v>
      </c>
      <c r="J50" s="35">
        <f t="shared" si="18"/>
        <v>0.10110954836693234</v>
      </c>
      <c r="K50" s="35">
        <f t="shared" si="18"/>
        <v>0.10775945496070917</v>
      </c>
      <c r="L50" s="35">
        <f t="shared" si="18"/>
        <v>0.11045262754123514</v>
      </c>
      <c r="M50" s="35">
        <f t="shared" si="18"/>
        <v>0.11309727448967956</v>
      </c>
      <c r="N50" s="35">
        <f t="shared" si="18"/>
        <v>9.4290132714753269E-2</v>
      </c>
    </row>
    <row r="51" spans="1:15" x14ac:dyDescent="0.2">
      <c r="B51" s="18"/>
      <c r="C51" s="18"/>
      <c r="D51" s="18"/>
      <c r="E51" s="18"/>
      <c r="F51" s="18"/>
      <c r="G51" s="18"/>
      <c r="H51" s="18"/>
      <c r="I51" s="18"/>
      <c r="J51" s="18"/>
      <c r="K51" s="18"/>
      <c r="L51" s="18"/>
      <c r="M51" s="18"/>
      <c r="N51" s="19"/>
    </row>
    <row r="52" spans="1:15" s="12" customFormat="1" ht="15" x14ac:dyDescent="0.25">
      <c r="A52" s="83" t="str">
        <f>A1</f>
        <v>Monterey Fresh Fruits, Inc.</v>
      </c>
      <c r="B52" s="83"/>
      <c r="C52" s="84"/>
      <c r="D52" s="84"/>
      <c r="E52" s="84"/>
      <c r="F52" s="84"/>
      <c r="G52" s="84"/>
      <c r="H52" s="84"/>
      <c r="I52" s="84"/>
      <c r="J52" s="84"/>
      <c r="K52" s="84"/>
      <c r="L52" s="86"/>
      <c r="M52" s="86"/>
      <c r="N52" s="86"/>
      <c r="O52" s="86"/>
    </row>
    <row r="53" spans="1:15" x14ac:dyDescent="0.2">
      <c r="A53" s="81" t="str">
        <f>A2</f>
        <v>Consolidated Budget for 2017</v>
      </c>
      <c r="B53" s="81"/>
      <c r="C53" s="82"/>
      <c r="D53" s="82"/>
      <c r="E53" s="82"/>
      <c r="F53" s="82"/>
      <c r="G53" s="82"/>
      <c r="H53" s="82"/>
      <c r="I53" s="82"/>
      <c r="J53" s="82"/>
      <c r="K53" s="82"/>
      <c r="L53" s="85"/>
      <c r="M53" s="85"/>
      <c r="N53" s="85"/>
      <c r="O53" s="85"/>
    </row>
    <row r="54" spans="1:15" x14ac:dyDescent="0.2">
      <c r="A54" s="81" t="str">
        <f>A3</f>
        <v>Prepared by: Elizabeth Watson            Date: November 15, 2016</v>
      </c>
      <c r="B54" s="81"/>
      <c r="C54" s="82"/>
      <c r="D54" s="82"/>
      <c r="E54" s="82"/>
      <c r="F54" s="82"/>
      <c r="G54" s="82"/>
      <c r="H54" s="82"/>
      <c r="I54" s="82"/>
      <c r="J54" s="82"/>
      <c r="K54" s="82"/>
      <c r="L54" s="85"/>
      <c r="M54" s="85"/>
      <c r="N54" s="85"/>
      <c r="O54" s="85"/>
    </row>
    <row r="55" spans="1:15" x14ac:dyDescent="0.2">
      <c r="B55" s="15"/>
      <c r="C55" s="15"/>
      <c r="D55" s="15"/>
      <c r="E55" s="15"/>
      <c r="F55" s="15"/>
      <c r="G55" s="15"/>
      <c r="H55" s="15"/>
      <c r="I55" s="15"/>
      <c r="J55" s="15"/>
      <c r="K55" s="15"/>
      <c r="L55" s="15"/>
      <c r="M55" s="15"/>
      <c r="N55" s="17"/>
    </row>
    <row r="56" spans="1:15" x14ac:dyDescent="0.2">
      <c r="B56" s="15"/>
      <c r="C56" s="15"/>
      <c r="D56" s="15"/>
      <c r="E56" s="15"/>
      <c r="F56" s="15"/>
      <c r="G56" s="15"/>
      <c r="H56" s="15"/>
      <c r="I56" s="15"/>
      <c r="J56" s="15"/>
      <c r="K56" s="15"/>
      <c r="L56" s="15"/>
      <c r="M56" s="15"/>
      <c r="N56" s="17"/>
    </row>
    <row r="57" spans="1:15" x14ac:dyDescent="0.2">
      <c r="B57" s="15"/>
      <c r="C57" s="15"/>
      <c r="D57" s="15"/>
      <c r="E57" s="15"/>
      <c r="F57" s="15"/>
      <c r="G57" s="15"/>
      <c r="H57" s="15"/>
      <c r="I57" s="15"/>
      <c r="J57" s="15"/>
      <c r="K57" s="15"/>
      <c r="L57" s="15"/>
      <c r="M57" s="15"/>
      <c r="N57" s="17"/>
    </row>
    <row r="58" spans="1:15" x14ac:dyDescent="0.2">
      <c r="B58" s="15"/>
      <c r="C58" s="15"/>
      <c r="D58" s="15"/>
      <c r="E58" s="15"/>
      <c r="F58" s="15"/>
      <c r="G58" s="15"/>
      <c r="H58" s="15"/>
      <c r="I58" s="15"/>
      <c r="J58" s="15"/>
      <c r="K58" s="15"/>
      <c r="L58" s="15"/>
      <c r="M58" s="15"/>
      <c r="N58" s="17"/>
    </row>
    <row r="59" spans="1:15" x14ac:dyDescent="0.2">
      <c r="B59" s="15"/>
      <c r="C59" s="15"/>
      <c r="D59" s="15"/>
      <c r="E59" s="15"/>
      <c r="F59" s="15"/>
      <c r="G59" s="15"/>
      <c r="H59" s="15"/>
      <c r="I59" s="15"/>
      <c r="J59" s="15"/>
      <c r="K59" s="15"/>
      <c r="L59" s="15"/>
      <c r="M59" s="15"/>
      <c r="N59" s="17"/>
    </row>
    <row r="60" spans="1:15" x14ac:dyDescent="0.2">
      <c r="B60" s="15"/>
      <c r="C60" s="15"/>
      <c r="D60" s="15"/>
      <c r="E60" s="15"/>
      <c r="F60" s="15"/>
      <c r="G60" s="15"/>
      <c r="H60" s="15"/>
      <c r="I60" s="15"/>
      <c r="J60" s="15"/>
      <c r="K60" s="15"/>
      <c r="L60" s="15"/>
      <c r="M60" s="15"/>
      <c r="N60" s="17"/>
    </row>
    <row r="61" spans="1:15" x14ac:dyDescent="0.2">
      <c r="B61" s="15"/>
      <c r="C61" s="15"/>
      <c r="D61" s="15"/>
      <c r="E61" s="15"/>
      <c r="F61" s="15"/>
      <c r="G61" s="15"/>
      <c r="H61" s="15"/>
      <c r="I61" s="15"/>
      <c r="J61" s="15"/>
      <c r="K61" s="15"/>
      <c r="L61" s="15"/>
      <c r="M61" s="15"/>
      <c r="N61" s="15"/>
    </row>
    <row r="62" spans="1:15" x14ac:dyDescent="0.2">
      <c r="B62" s="15"/>
      <c r="C62" s="15"/>
      <c r="D62" s="15"/>
      <c r="E62" s="15"/>
      <c r="F62" s="15"/>
      <c r="G62" s="15"/>
      <c r="H62" s="15"/>
      <c r="I62" s="15"/>
      <c r="J62" s="15"/>
      <c r="K62" s="15"/>
      <c r="L62" s="15"/>
      <c r="M62" s="15"/>
      <c r="N62" s="15"/>
    </row>
    <row r="63" spans="1:15" x14ac:dyDescent="0.2">
      <c r="B63" s="15"/>
      <c r="C63" s="15"/>
      <c r="D63" s="15"/>
      <c r="E63" s="15"/>
      <c r="F63" s="15"/>
      <c r="G63" s="15"/>
      <c r="H63" s="15"/>
      <c r="I63" s="15"/>
      <c r="J63" s="15"/>
      <c r="K63" s="15"/>
      <c r="L63" s="15"/>
      <c r="M63" s="15"/>
      <c r="N63" s="15"/>
    </row>
    <row r="64" spans="1:15" x14ac:dyDescent="0.2">
      <c r="B64" s="15"/>
      <c r="C64" s="15"/>
      <c r="D64" s="15"/>
      <c r="E64" s="15"/>
      <c r="F64" s="15"/>
      <c r="G64" s="15"/>
      <c r="H64" s="15"/>
      <c r="I64" s="15"/>
      <c r="J64" s="15"/>
      <c r="K64" s="15"/>
      <c r="L64" s="15"/>
      <c r="M64" s="15"/>
      <c r="N64" s="15"/>
    </row>
    <row r="65" spans="1:15" x14ac:dyDescent="0.2">
      <c r="B65" s="15"/>
      <c r="C65" s="15"/>
      <c r="D65" s="15"/>
      <c r="E65" s="15"/>
      <c r="F65" s="15"/>
      <c r="G65" s="15"/>
      <c r="H65" s="15"/>
      <c r="I65" s="15"/>
      <c r="J65" s="15"/>
      <c r="K65" s="15"/>
      <c r="L65" s="15"/>
      <c r="M65" s="15"/>
      <c r="N65" s="15"/>
    </row>
    <row r="66" spans="1:15" x14ac:dyDescent="0.2">
      <c r="B66" s="15"/>
      <c r="C66" s="15"/>
      <c r="D66" s="15"/>
      <c r="E66" s="15"/>
      <c r="F66" s="15"/>
      <c r="G66" s="15"/>
      <c r="H66" s="15"/>
      <c r="I66" s="15"/>
      <c r="J66" s="15"/>
      <c r="K66" s="15"/>
      <c r="L66" s="15"/>
      <c r="M66" s="15"/>
      <c r="N66" s="15"/>
    </row>
    <row r="67" spans="1:15" x14ac:dyDescent="0.2">
      <c r="B67" s="15"/>
      <c r="C67" s="15"/>
      <c r="D67" s="15"/>
      <c r="E67" s="15"/>
      <c r="F67" s="15"/>
      <c r="G67" s="15"/>
      <c r="H67" s="15"/>
      <c r="I67" s="15"/>
      <c r="J67" s="15"/>
      <c r="K67" s="15"/>
      <c r="L67" s="15"/>
      <c r="M67" s="15"/>
      <c r="N67" s="15"/>
    </row>
    <row r="68" spans="1:15" x14ac:dyDescent="0.2">
      <c r="B68" s="15"/>
      <c r="C68" s="15"/>
      <c r="D68" s="15"/>
      <c r="E68" s="15"/>
      <c r="F68" s="15"/>
      <c r="G68" s="15"/>
      <c r="H68" s="15"/>
      <c r="I68" s="15"/>
      <c r="J68" s="15"/>
      <c r="K68" s="15"/>
      <c r="L68" s="15"/>
      <c r="M68" s="15"/>
      <c r="N68" s="15"/>
    </row>
    <row r="69" spans="1:15" x14ac:dyDescent="0.2">
      <c r="B69" s="15"/>
      <c r="C69" s="15"/>
      <c r="D69" s="15"/>
      <c r="E69" s="15"/>
      <c r="F69" s="15"/>
      <c r="G69" s="15"/>
      <c r="H69" s="15"/>
      <c r="I69" s="15"/>
      <c r="J69" s="15"/>
      <c r="K69" s="15"/>
      <c r="L69" s="15"/>
      <c r="M69" s="15"/>
      <c r="N69" s="15"/>
    </row>
    <row r="70" spans="1:15" x14ac:dyDescent="0.2">
      <c r="B70" s="15"/>
      <c r="C70" s="15"/>
      <c r="D70" s="15"/>
      <c r="E70" s="15"/>
      <c r="F70" s="15"/>
      <c r="G70" s="15"/>
      <c r="H70" s="15"/>
      <c r="I70" s="15"/>
      <c r="J70" s="15"/>
      <c r="K70" s="15"/>
      <c r="L70" s="15"/>
      <c r="M70" s="15"/>
      <c r="N70" s="15"/>
    </row>
    <row r="71" spans="1:15" x14ac:dyDescent="0.2">
      <c r="B71" s="15"/>
      <c r="C71" s="15"/>
      <c r="D71" s="15"/>
      <c r="E71" s="15"/>
      <c r="F71" s="15"/>
      <c r="G71" s="15"/>
      <c r="H71" s="15"/>
      <c r="I71" s="15"/>
      <c r="J71" s="15"/>
      <c r="K71" s="15"/>
      <c r="L71" s="15"/>
      <c r="M71" s="15"/>
      <c r="N71" s="15"/>
    </row>
    <row r="72" spans="1:15" x14ac:dyDescent="0.2">
      <c r="B72" s="15"/>
      <c r="C72" s="15"/>
      <c r="D72" s="15"/>
      <c r="E72" s="15"/>
      <c r="F72" s="15"/>
      <c r="G72" s="15"/>
      <c r="H72" s="15"/>
      <c r="I72" s="15"/>
      <c r="J72" s="15"/>
      <c r="K72" s="15"/>
      <c r="L72" s="15"/>
      <c r="M72" s="15"/>
      <c r="N72" s="15"/>
    </row>
    <row r="73" spans="1:15" x14ac:dyDescent="0.2">
      <c r="B73" s="15"/>
      <c r="C73" s="15"/>
      <c r="D73" s="15"/>
      <c r="E73" s="15"/>
      <c r="F73" s="15"/>
      <c r="G73" s="15"/>
      <c r="H73" s="15"/>
      <c r="I73" s="15"/>
      <c r="J73" s="15"/>
      <c r="K73" s="15"/>
      <c r="L73" s="15"/>
      <c r="M73" s="15"/>
      <c r="N73" s="15"/>
    </row>
    <row r="74" spans="1:15" x14ac:dyDescent="0.2">
      <c r="A74" s="81"/>
      <c r="B74" s="81"/>
      <c r="C74" s="82"/>
      <c r="D74" s="82"/>
      <c r="E74" s="82"/>
      <c r="F74" s="82"/>
      <c r="G74" s="82"/>
      <c r="H74" s="82"/>
      <c r="I74" s="82"/>
      <c r="J74" s="82"/>
      <c r="K74" s="82"/>
      <c r="L74" s="85"/>
      <c r="M74" s="85"/>
      <c r="N74" s="85"/>
      <c r="O74" s="85"/>
    </row>
    <row r="75" spans="1:15" x14ac:dyDescent="0.2">
      <c r="B75" s="15"/>
      <c r="C75" s="15"/>
      <c r="D75" s="15"/>
      <c r="E75" s="15"/>
      <c r="F75" s="15"/>
      <c r="G75" s="15"/>
      <c r="H75" s="15"/>
      <c r="I75" s="15"/>
      <c r="J75" s="15"/>
      <c r="K75" s="15"/>
      <c r="L75" s="15"/>
      <c r="M75" s="15"/>
      <c r="N75" s="15"/>
    </row>
    <row r="76" spans="1:15" x14ac:dyDescent="0.2">
      <c r="B76" s="15"/>
      <c r="C76" s="15"/>
      <c r="D76" s="15"/>
      <c r="E76" s="15"/>
      <c r="F76" s="15"/>
      <c r="G76" s="15"/>
      <c r="H76" s="15"/>
      <c r="I76" s="15"/>
      <c r="J76" s="15"/>
      <c r="K76" s="15"/>
      <c r="L76" s="15"/>
      <c r="M76" s="15"/>
      <c r="N76" s="15"/>
    </row>
    <row r="77" spans="1:15" x14ac:dyDescent="0.2">
      <c r="B77" s="15"/>
      <c r="C77" s="15"/>
      <c r="D77" s="15"/>
      <c r="E77" s="15"/>
      <c r="F77" s="15"/>
      <c r="G77" s="15"/>
      <c r="H77" s="15"/>
      <c r="I77" s="15"/>
      <c r="J77" s="15"/>
      <c r="K77" s="15"/>
      <c r="L77" s="15"/>
      <c r="M77" s="15"/>
      <c r="N77" s="15"/>
    </row>
    <row r="78" spans="1:15" x14ac:dyDescent="0.2">
      <c r="B78" s="15"/>
      <c r="C78" s="15"/>
      <c r="D78" s="15"/>
      <c r="E78" s="15"/>
      <c r="F78" s="15"/>
      <c r="G78" s="15"/>
      <c r="H78" s="15"/>
      <c r="I78" s="15"/>
      <c r="J78" s="15"/>
      <c r="K78" s="15"/>
      <c r="L78" s="15"/>
      <c r="M78" s="15"/>
      <c r="N78" s="15"/>
    </row>
    <row r="100" spans="1:13" x14ac:dyDescent="0.2">
      <c r="A100" s="18" t="s">
        <v>21</v>
      </c>
      <c r="B100" s="16">
        <f>B15/B9</f>
        <v>0.60126582278481011</v>
      </c>
      <c r="C100" s="16">
        <f t="shared" ref="C100:M100" si="19">C15/C9</f>
        <v>0.57954213142833266</v>
      </c>
      <c r="D100" s="16">
        <f t="shared" si="19"/>
        <v>0.57892777364110204</v>
      </c>
      <c r="E100" s="16">
        <f t="shared" si="19"/>
        <v>0.5783253451312933</v>
      </c>
      <c r="F100" s="16">
        <f t="shared" si="19"/>
        <v>0.57773450178513475</v>
      </c>
      <c r="G100" s="16">
        <f t="shared" si="19"/>
        <v>0.5771549125979506</v>
      </c>
      <c r="H100" s="16">
        <f t="shared" si="19"/>
        <v>0.57658625905580763</v>
      </c>
      <c r="I100" s="16">
        <f t="shared" si="19"/>
        <v>0.57602823455183561</v>
      </c>
      <c r="J100" s="16">
        <f t="shared" si="19"/>
        <v>0.57548054383497427</v>
      </c>
      <c r="K100" s="16">
        <f t="shared" si="19"/>
        <v>0.57494290248906432</v>
      </c>
      <c r="L100" s="16">
        <f t="shared" si="19"/>
        <v>0.57441503644035286</v>
      </c>
      <c r="M100" s="16">
        <f t="shared" si="19"/>
        <v>0.57389668149161821</v>
      </c>
    </row>
    <row r="101" spans="1:13" x14ac:dyDescent="0.2">
      <c r="A101" s="18" t="s">
        <v>22</v>
      </c>
      <c r="B101" s="44">
        <f>B17</f>
        <v>0.39873417721518989</v>
      </c>
      <c r="C101" s="44">
        <f t="shared" ref="C101:M101" si="20">C17</f>
        <v>0.42045786857166728</v>
      </c>
      <c r="D101" s="44">
        <f t="shared" si="20"/>
        <v>0.42107222635889802</v>
      </c>
      <c r="E101" s="44">
        <f t="shared" si="20"/>
        <v>0.42167465486870676</v>
      </c>
      <c r="F101" s="44">
        <f t="shared" si="20"/>
        <v>0.42226549821486531</v>
      </c>
      <c r="G101" s="44">
        <f t="shared" si="20"/>
        <v>0.4228450874020494</v>
      </c>
      <c r="H101" s="44">
        <f t="shared" si="20"/>
        <v>0.42341374094419232</v>
      </c>
      <c r="I101" s="44">
        <f t="shared" si="20"/>
        <v>0.42397176544816434</v>
      </c>
      <c r="J101" s="44">
        <f t="shared" si="20"/>
        <v>0.42451945616502579</v>
      </c>
      <c r="K101" s="44">
        <f t="shared" si="20"/>
        <v>0.42505709751093562</v>
      </c>
      <c r="L101" s="44">
        <f t="shared" si="20"/>
        <v>0.42558496355964709</v>
      </c>
      <c r="M101" s="44">
        <f t="shared" si="20"/>
        <v>0.42610331850838179</v>
      </c>
    </row>
    <row r="102" spans="1:13" x14ac:dyDescent="0.2">
      <c r="A102" s="18" t="s">
        <v>23</v>
      </c>
      <c r="B102" s="16">
        <f>B48/B9</f>
        <v>0.31289029535864976</v>
      </c>
      <c r="C102" s="16">
        <f t="shared" ref="C102:M102" si="21">C48/C9</f>
        <v>0.31057567782094664</v>
      </c>
      <c r="D102" s="16">
        <f t="shared" si="21"/>
        <v>0.30830644494084553</v>
      </c>
      <c r="E102" s="16">
        <f t="shared" si="21"/>
        <v>0.36076973495555281</v>
      </c>
      <c r="F102" s="16">
        <f t="shared" si="21"/>
        <v>0.34487585199610515</v>
      </c>
      <c r="G102" s="16">
        <f t="shared" si="21"/>
        <v>0.36695800683142454</v>
      </c>
      <c r="H102" s="16">
        <f t="shared" si="21"/>
        <v>0.32801926598200781</v>
      </c>
      <c r="I102" s="16">
        <f t="shared" si="21"/>
        <v>0.32569304783311642</v>
      </c>
      <c r="J102" s="16">
        <f t="shared" si="21"/>
        <v>0.32340990779809348</v>
      </c>
      <c r="K102" s="16">
        <f t="shared" si="21"/>
        <v>0.31729764255022647</v>
      </c>
      <c r="L102" s="16">
        <f t="shared" si="21"/>
        <v>0.31513233601841195</v>
      </c>
      <c r="M102" s="16">
        <f t="shared" si="21"/>
        <v>0.31300604401870225</v>
      </c>
    </row>
    <row r="103" spans="1:13" x14ac:dyDescent="0.2">
      <c r="A103" s="18" t="s">
        <v>59</v>
      </c>
      <c r="B103" s="44">
        <f>B50</f>
        <v>8.5843881856540086E-2</v>
      </c>
      <c r="C103" s="44">
        <f t="shared" ref="C103:M103" si="22">C50</f>
        <v>0.10988219075072064</v>
      </c>
      <c r="D103" s="44">
        <f t="shared" si="22"/>
        <v>0.11276578141805245</v>
      </c>
      <c r="E103" s="44">
        <f t="shared" si="22"/>
        <v>6.0904919913153908E-2</v>
      </c>
      <c r="F103" s="44">
        <f t="shared" si="22"/>
        <v>7.7389646218760141E-2</v>
      </c>
      <c r="G103" s="44">
        <f t="shared" si="22"/>
        <v>5.5887080570624872E-2</v>
      </c>
      <c r="H103" s="44">
        <f t="shared" si="22"/>
        <v>9.5394474962184533E-2</v>
      </c>
      <c r="I103" s="44">
        <f t="shared" si="22"/>
        <v>9.8278717615047917E-2</v>
      </c>
      <c r="J103" s="44">
        <f t="shared" si="22"/>
        <v>0.10110954836693234</v>
      </c>
      <c r="K103" s="44">
        <f t="shared" si="22"/>
        <v>0.10775945496070917</v>
      </c>
      <c r="L103" s="44">
        <f t="shared" si="22"/>
        <v>0.11045262754123514</v>
      </c>
      <c r="M103" s="44">
        <f t="shared" si="22"/>
        <v>0.11309727448967956</v>
      </c>
    </row>
    <row r="105" spans="1:13" x14ac:dyDescent="0.2">
      <c r="A105" s="18" t="s">
        <v>21</v>
      </c>
      <c r="D105" s="18"/>
      <c r="E105" s="45" t="s">
        <v>62</v>
      </c>
      <c r="F105" s="45" t="s">
        <v>63</v>
      </c>
      <c r="G105" s="45" t="s">
        <v>64</v>
      </c>
      <c r="H105" s="45" t="s">
        <v>65</v>
      </c>
      <c r="I105" s="45" t="s">
        <v>17</v>
      </c>
    </row>
    <row r="106" spans="1:13" x14ac:dyDescent="0.2">
      <c r="A106" s="18" t="s">
        <v>60</v>
      </c>
      <c r="B106" s="43">
        <f>N11</f>
        <v>538050</v>
      </c>
      <c r="D106" s="18" t="s">
        <v>13</v>
      </c>
      <c r="E106" s="19">
        <f>SUM(B49:D49)</f>
        <v>73907.5</v>
      </c>
      <c r="F106" s="19">
        <f>SUM(E49:G49)</f>
        <v>47850</v>
      </c>
      <c r="G106" s="19">
        <f>SUM(H49:J49)</f>
        <v>74767.5</v>
      </c>
      <c r="H106" s="19">
        <f>SUM(K49:M49)</f>
        <v>86385</v>
      </c>
      <c r="I106" s="19">
        <f>SUM(E106:H106)</f>
        <v>282910</v>
      </c>
    </row>
    <row r="107" spans="1:13" x14ac:dyDescent="0.2">
      <c r="A107" s="18" t="s">
        <v>61</v>
      </c>
      <c r="B107" s="43">
        <f>N12</f>
        <v>1012800</v>
      </c>
      <c r="D107" s="18" t="s">
        <v>12</v>
      </c>
      <c r="E107" s="19">
        <f>SUM(B6:D6)</f>
        <v>757500</v>
      </c>
      <c r="F107" s="19">
        <f>SUM(E6:G6)</f>
        <v>780000</v>
      </c>
      <c r="G107" s="19">
        <f>SUM(H6:J6)</f>
        <v>802500</v>
      </c>
      <c r="H107" s="19">
        <f>SUM(K6:M6)</f>
        <v>825000</v>
      </c>
      <c r="I107" s="19">
        <f>SUM(E107:H107)</f>
        <v>3165000</v>
      </c>
    </row>
    <row r="108" spans="1:13" x14ac:dyDescent="0.2">
      <c r="A108" s="18" t="s">
        <v>24</v>
      </c>
      <c r="B108" s="43">
        <f>N13</f>
        <v>185000</v>
      </c>
    </row>
  </sheetData>
  <sheetProtection selectLockedCells="1" selectUnlockedCells="1"/>
  <mergeCells count="7">
    <mergeCell ref="A2:O2"/>
    <mergeCell ref="A3:O3"/>
    <mergeCell ref="A1:O1"/>
    <mergeCell ref="A74:O74"/>
    <mergeCell ref="A52:O52"/>
    <mergeCell ref="A53:O53"/>
    <mergeCell ref="A54:O54"/>
  </mergeCells>
  <phoneticPr fontId="13" type="noConversion"/>
  <printOptions horizontalCentered="1"/>
  <pageMargins left="0.5" right="0.5" top="0.4" bottom="0.52" header="0.4" footer="0.18"/>
  <pageSetup scale="94" orientation="landscape" horizontalDpi="300" verticalDpi="300" r:id="rId1"/>
  <headerFooter alignWithMargins="0">
    <oddFooter xml:space="preserve">&amp;C&amp;8© 2003 The One Page Business Plan Company.  All Rights Reserved.  For additional information on other products or services visit www.onepagebusinessplan.com&amp;10
</oddFooter>
  </headerFooter>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1"/>
  </sheetPr>
  <dimension ref="A1:O126"/>
  <sheetViews>
    <sheetView showGridLines="0" topLeftCell="A10" zoomScaleNormal="100" zoomScaleSheetLayoutView="100" workbookViewId="0">
      <selection activeCell="R25" sqref="R25"/>
    </sheetView>
  </sheetViews>
  <sheetFormatPr defaultRowHeight="12.75" x14ac:dyDescent="0.2"/>
  <cols>
    <col min="1" max="1" width="18.42578125" style="18" customWidth="1"/>
    <col min="2" max="14" width="8.7109375" style="11" customWidth="1"/>
    <col min="15" max="16384" width="9.140625" style="11"/>
  </cols>
  <sheetData>
    <row r="1" spans="1:15" s="3" customFormat="1" ht="15" x14ac:dyDescent="0.25">
      <c r="A1" s="83" t="s">
        <v>69</v>
      </c>
      <c r="B1" s="83"/>
      <c r="C1" s="84"/>
      <c r="D1" s="84"/>
      <c r="E1" s="84"/>
      <c r="F1" s="84"/>
      <c r="G1" s="84"/>
      <c r="H1" s="84"/>
      <c r="I1" s="84"/>
      <c r="J1" s="84"/>
      <c r="K1" s="84"/>
      <c r="L1" s="84"/>
      <c r="M1" s="84"/>
      <c r="N1" s="84"/>
      <c r="O1" s="84"/>
    </row>
    <row r="2" spans="1:15" s="3" customFormat="1" x14ac:dyDescent="0.2">
      <c r="A2" s="81" t="s">
        <v>96</v>
      </c>
      <c r="B2" s="81"/>
      <c r="C2" s="82"/>
      <c r="D2" s="82"/>
      <c r="E2" s="82"/>
      <c r="F2" s="82"/>
      <c r="G2" s="82"/>
      <c r="H2" s="82"/>
      <c r="I2" s="82"/>
      <c r="J2" s="82"/>
      <c r="K2" s="82"/>
      <c r="L2" s="82"/>
      <c r="M2" s="82"/>
      <c r="N2" s="82"/>
      <c r="O2" s="82"/>
    </row>
    <row r="3" spans="1:15" s="3" customFormat="1" x14ac:dyDescent="0.2">
      <c r="A3" s="81" t="s">
        <v>101</v>
      </c>
      <c r="B3" s="81"/>
      <c r="C3" s="82"/>
      <c r="D3" s="82"/>
      <c r="E3" s="82"/>
      <c r="F3" s="82"/>
      <c r="G3" s="82"/>
      <c r="H3" s="82"/>
      <c r="I3" s="82"/>
      <c r="J3" s="82"/>
      <c r="K3" s="82"/>
      <c r="L3" s="82"/>
      <c r="M3" s="82"/>
      <c r="N3" s="82"/>
      <c r="O3" s="82"/>
    </row>
    <row r="4" spans="1:15" s="3" customFormat="1" ht="6.75" customHeight="1" x14ac:dyDescent="0.2">
      <c r="A4" s="13"/>
      <c r="B4" s="2"/>
      <c r="C4" s="10"/>
      <c r="D4" s="10"/>
      <c r="E4" s="10"/>
      <c r="F4" s="10"/>
      <c r="G4" s="10"/>
      <c r="H4" s="10"/>
      <c r="I4" s="10"/>
      <c r="J4" s="10"/>
      <c r="K4" s="10"/>
      <c r="L4" s="10"/>
      <c r="M4" s="10"/>
      <c r="N4" s="10"/>
      <c r="O4" s="10"/>
    </row>
    <row r="5" spans="1:15" s="1" customFormat="1" x14ac:dyDescent="0.2">
      <c r="A5" s="13"/>
      <c r="B5" s="9" t="s">
        <v>3</v>
      </c>
      <c r="C5" s="9" t="s">
        <v>4</v>
      </c>
      <c r="D5" s="9" t="s">
        <v>5</v>
      </c>
      <c r="E5" s="9" t="s">
        <v>6</v>
      </c>
      <c r="F5" s="9" t="s">
        <v>7</v>
      </c>
      <c r="G5" s="9" t="s">
        <v>8</v>
      </c>
      <c r="H5" s="9" t="s">
        <v>9</v>
      </c>
      <c r="I5" s="9" t="s">
        <v>10</v>
      </c>
      <c r="J5" s="9" t="s">
        <v>11</v>
      </c>
      <c r="K5" s="9" t="s">
        <v>14</v>
      </c>
      <c r="L5" s="9" t="s">
        <v>15</v>
      </c>
      <c r="M5" s="9" t="s">
        <v>16</v>
      </c>
      <c r="N5" s="14" t="s">
        <v>17</v>
      </c>
    </row>
    <row r="6" spans="1:15" x14ac:dyDescent="0.2">
      <c r="A6" t="s">
        <v>19</v>
      </c>
      <c r="B6">
        <v>27500</v>
      </c>
      <c r="C6">
        <f t="shared" ref="C6:M6" si="0">B6+2500</f>
        <v>30000</v>
      </c>
      <c r="D6">
        <f t="shared" si="0"/>
        <v>32500</v>
      </c>
      <c r="E6">
        <f t="shared" si="0"/>
        <v>35000</v>
      </c>
      <c r="F6">
        <f t="shared" si="0"/>
        <v>37500</v>
      </c>
      <c r="G6">
        <f t="shared" si="0"/>
        <v>40000</v>
      </c>
      <c r="H6">
        <f t="shared" si="0"/>
        <v>42500</v>
      </c>
      <c r="I6">
        <f t="shared" si="0"/>
        <v>45000</v>
      </c>
      <c r="J6">
        <f t="shared" si="0"/>
        <v>47500</v>
      </c>
      <c r="K6">
        <f t="shared" si="0"/>
        <v>50000</v>
      </c>
      <c r="L6">
        <f t="shared" si="0"/>
        <v>52500</v>
      </c>
      <c r="M6">
        <f t="shared" si="0"/>
        <v>55000</v>
      </c>
      <c r="N6">
        <f>SUM(B6:M6)</f>
        <v>495000</v>
      </c>
    </row>
    <row r="7" spans="1:15" ht="11.25" customHeight="1" x14ac:dyDescent="0.2">
      <c r="A7" t="s">
        <v>55</v>
      </c>
      <c r="B7">
        <f t="shared" ref="B7:M7" si="1">B6*-0.03</f>
        <v>-825</v>
      </c>
      <c r="C7">
        <f t="shared" si="1"/>
        <v>-900</v>
      </c>
      <c r="D7">
        <f t="shared" si="1"/>
        <v>-975</v>
      </c>
      <c r="E7">
        <f t="shared" si="1"/>
        <v>-1050</v>
      </c>
      <c r="F7">
        <f t="shared" si="1"/>
        <v>-1125</v>
      </c>
      <c r="G7">
        <f t="shared" si="1"/>
        <v>-1200</v>
      </c>
      <c r="H7">
        <f t="shared" si="1"/>
        <v>-1275</v>
      </c>
      <c r="I7">
        <f t="shared" si="1"/>
        <v>-1350</v>
      </c>
      <c r="J7">
        <f t="shared" si="1"/>
        <v>-1425</v>
      </c>
      <c r="K7">
        <f t="shared" si="1"/>
        <v>-1500</v>
      </c>
      <c r="L7">
        <f t="shared" si="1"/>
        <v>-1575</v>
      </c>
      <c r="M7">
        <f t="shared" si="1"/>
        <v>-1650</v>
      </c>
      <c r="N7">
        <f>SUM(B7:M7)</f>
        <v>-14850</v>
      </c>
    </row>
    <row r="8" spans="1:15" ht="11.25" customHeight="1" x14ac:dyDescent="0.2">
      <c r="A8" t="s">
        <v>56</v>
      </c>
      <c r="B8"/>
      <c r="C8"/>
      <c r="D8"/>
      <c r="E8"/>
      <c r="F8"/>
      <c r="G8"/>
      <c r="H8"/>
      <c r="I8"/>
      <c r="J8"/>
      <c r="K8"/>
      <c r="L8"/>
      <c r="M8"/>
      <c r="N8">
        <f>SUM(B8:M8)</f>
        <v>0</v>
      </c>
    </row>
    <row r="9" spans="1:15" ht="11.25" customHeight="1" x14ac:dyDescent="0.2">
      <c r="A9" t="s">
        <v>20</v>
      </c>
      <c r="B9">
        <f t="shared" ref="B9:N9" si="2">SUM(B6:B8)</f>
        <v>26675</v>
      </c>
      <c r="C9">
        <f t="shared" si="2"/>
        <v>29100</v>
      </c>
      <c r="D9">
        <f t="shared" si="2"/>
        <v>31525</v>
      </c>
      <c r="E9">
        <f t="shared" si="2"/>
        <v>33950</v>
      </c>
      <c r="F9">
        <f t="shared" si="2"/>
        <v>36375</v>
      </c>
      <c r="G9">
        <f t="shared" si="2"/>
        <v>38800</v>
      </c>
      <c r="H9">
        <f t="shared" si="2"/>
        <v>41225</v>
      </c>
      <c r="I9">
        <f t="shared" si="2"/>
        <v>43650</v>
      </c>
      <c r="J9">
        <f t="shared" si="2"/>
        <v>46075</v>
      </c>
      <c r="K9">
        <f t="shared" si="2"/>
        <v>48500</v>
      </c>
      <c r="L9">
        <f t="shared" si="2"/>
        <v>50925</v>
      </c>
      <c r="M9">
        <f t="shared" si="2"/>
        <v>53350</v>
      </c>
      <c r="N9">
        <f t="shared" si="2"/>
        <v>480150</v>
      </c>
    </row>
    <row r="10" spans="1:15" ht="18.75" customHeight="1" x14ac:dyDescent="0.2">
      <c r="A10" s="74" t="s">
        <v>21</v>
      </c>
      <c r="B10" s="75"/>
      <c r="C10" s="75"/>
      <c r="D10" s="75"/>
      <c r="E10" s="75"/>
      <c r="F10" s="75"/>
      <c r="G10" s="75"/>
      <c r="H10" s="75"/>
      <c r="I10" s="75"/>
      <c r="J10" s="75"/>
      <c r="K10" s="75"/>
      <c r="L10" s="75"/>
      <c r="M10" s="75"/>
      <c r="N10" s="76" t="s">
        <v>18</v>
      </c>
    </row>
    <row r="11" spans="1:15" ht="11.25" customHeight="1" x14ac:dyDescent="0.2">
      <c r="A11" s="77" t="s">
        <v>26</v>
      </c>
      <c r="B11" s="78">
        <f t="shared" ref="B11:M11" si="3">B6*0.3</f>
        <v>8250</v>
      </c>
      <c r="C11" s="78">
        <f t="shared" si="3"/>
        <v>9000</v>
      </c>
      <c r="D11" s="78">
        <f t="shared" si="3"/>
        <v>9750</v>
      </c>
      <c r="E11" s="78">
        <f t="shared" si="3"/>
        <v>10500</v>
      </c>
      <c r="F11" s="78">
        <f t="shared" si="3"/>
        <v>11250</v>
      </c>
      <c r="G11" s="78">
        <f t="shared" si="3"/>
        <v>12000</v>
      </c>
      <c r="H11" s="78">
        <f t="shared" si="3"/>
        <v>12750</v>
      </c>
      <c r="I11" s="78">
        <f t="shared" si="3"/>
        <v>13500</v>
      </c>
      <c r="J11" s="78">
        <f t="shared" si="3"/>
        <v>14250</v>
      </c>
      <c r="K11" s="78">
        <f t="shared" si="3"/>
        <v>15000</v>
      </c>
      <c r="L11" s="78">
        <f t="shared" si="3"/>
        <v>15750</v>
      </c>
      <c r="M11" s="78">
        <f t="shared" si="3"/>
        <v>16500</v>
      </c>
      <c r="N11" s="76">
        <f>SUM(B11:M11)</f>
        <v>148500</v>
      </c>
    </row>
    <row r="12" spans="1:15" ht="11.25" customHeight="1" x14ac:dyDescent="0.2">
      <c r="A12" s="77" t="s">
        <v>27</v>
      </c>
      <c r="B12" s="78">
        <f t="shared" ref="B12:M12" si="4">B6*0.05</f>
        <v>1375</v>
      </c>
      <c r="C12" s="78">
        <f t="shared" si="4"/>
        <v>1500</v>
      </c>
      <c r="D12" s="78">
        <f t="shared" si="4"/>
        <v>1625</v>
      </c>
      <c r="E12" s="78">
        <f t="shared" si="4"/>
        <v>1750</v>
      </c>
      <c r="F12" s="78">
        <f t="shared" si="4"/>
        <v>1875</v>
      </c>
      <c r="G12" s="78">
        <f t="shared" si="4"/>
        <v>2000</v>
      </c>
      <c r="H12" s="78">
        <f t="shared" si="4"/>
        <v>2125</v>
      </c>
      <c r="I12" s="78">
        <f t="shared" si="4"/>
        <v>2250</v>
      </c>
      <c r="J12" s="78">
        <f t="shared" si="4"/>
        <v>2375</v>
      </c>
      <c r="K12" s="78">
        <f t="shared" si="4"/>
        <v>2500</v>
      </c>
      <c r="L12" s="78">
        <f t="shared" si="4"/>
        <v>2625</v>
      </c>
      <c r="M12" s="78">
        <f t="shared" si="4"/>
        <v>2750</v>
      </c>
      <c r="N12" s="76">
        <f>SUM(B12:M12)</f>
        <v>24750</v>
      </c>
    </row>
    <row r="13" spans="1:15" ht="11.25" customHeight="1" x14ac:dyDescent="0.2">
      <c r="A13" s="77" t="s">
        <v>28</v>
      </c>
      <c r="B13" s="78">
        <v>2500</v>
      </c>
      <c r="C13" s="78">
        <v>2500</v>
      </c>
      <c r="D13" s="78">
        <v>2500</v>
      </c>
      <c r="E13" s="78">
        <v>2500</v>
      </c>
      <c r="F13" s="78">
        <v>2500</v>
      </c>
      <c r="G13" s="78">
        <v>2500</v>
      </c>
      <c r="H13" s="78">
        <v>2500</v>
      </c>
      <c r="I13" s="78">
        <v>2500</v>
      </c>
      <c r="J13" s="78">
        <v>2500</v>
      </c>
      <c r="K13" s="78">
        <v>2500</v>
      </c>
      <c r="L13" s="78">
        <v>2500</v>
      </c>
      <c r="M13" s="78">
        <v>2500</v>
      </c>
      <c r="N13" s="76">
        <f>SUM(B13:M13)</f>
        <v>30000</v>
      </c>
    </row>
    <row r="14" spans="1:15" ht="4.5" customHeight="1" x14ac:dyDescent="0.2">
      <c r="A14" s="77"/>
      <c r="B14" s="79"/>
      <c r="C14" s="79"/>
      <c r="D14" s="79"/>
      <c r="E14" s="79"/>
      <c r="F14" s="79"/>
      <c r="G14" s="79"/>
      <c r="H14" s="79"/>
      <c r="I14" s="79"/>
      <c r="J14" s="79"/>
      <c r="K14" s="79"/>
      <c r="L14" s="79"/>
      <c r="M14" s="79"/>
      <c r="N14" s="80"/>
    </row>
    <row r="15" spans="1:15" ht="11.25" customHeight="1" x14ac:dyDescent="0.2">
      <c r="A15" s="77" t="s">
        <v>29</v>
      </c>
      <c r="B15" s="75">
        <f t="shared" ref="B15:M15" si="5">SUM(B11:B14)</f>
        <v>12125</v>
      </c>
      <c r="C15" s="75">
        <f t="shared" si="5"/>
        <v>13000</v>
      </c>
      <c r="D15" s="75">
        <f t="shared" si="5"/>
        <v>13875</v>
      </c>
      <c r="E15" s="75">
        <f t="shared" si="5"/>
        <v>14750</v>
      </c>
      <c r="F15" s="75">
        <f t="shared" si="5"/>
        <v>15625</v>
      </c>
      <c r="G15" s="75">
        <f t="shared" si="5"/>
        <v>16500</v>
      </c>
      <c r="H15" s="75">
        <f t="shared" si="5"/>
        <v>17375</v>
      </c>
      <c r="I15" s="75">
        <f t="shared" si="5"/>
        <v>18250</v>
      </c>
      <c r="J15" s="75">
        <f t="shared" si="5"/>
        <v>19125</v>
      </c>
      <c r="K15" s="75">
        <f t="shared" si="5"/>
        <v>20000</v>
      </c>
      <c r="L15" s="75">
        <f t="shared" si="5"/>
        <v>20875</v>
      </c>
      <c r="M15" s="75">
        <f t="shared" si="5"/>
        <v>21750</v>
      </c>
      <c r="N15" s="76">
        <f>SUM(B15:M15)</f>
        <v>203250</v>
      </c>
    </row>
    <row r="16" spans="1:15" ht="18.75" customHeight="1" x14ac:dyDescent="0.25">
      <c r="A16" s="71" t="s">
        <v>22</v>
      </c>
      <c r="B16" s="72">
        <f t="shared" ref="B16:M16" si="6">B9-B15</f>
        <v>14550</v>
      </c>
      <c r="C16" s="72">
        <f t="shared" si="6"/>
        <v>16100</v>
      </c>
      <c r="D16" s="72">
        <f t="shared" si="6"/>
        <v>17650</v>
      </c>
      <c r="E16" s="72">
        <f t="shared" si="6"/>
        <v>19200</v>
      </c>
      <c r="F16" s="72">
        <f t="shared" si="6"/>
        <v>20750</v>
      </c>
      <c r="G16" s="72">
        <f t="shared" si="6"/>
        <v>22300</v>
      </c>
      <c r="H16" s="72">
        <f t="shared" si="6"/>
        <v>23850</v>
      </c>
      <c r="I16" s="72">
        <f t="shared" si="6"/>
        <v>25400</v>
      </c>
      <c r="J16" s="72">
        <f t="shared" si="6"/>
        <v>26950</v>
      </c>
      <c r="K16" s="72">
        <f t="shared" si="6"/>
        <v>28500</v>
      </c>
      <c r="L16" s="72">
        <f t="shared" si="6"/>
        <v>30050</v>
      </c>
      <c r="M16" s="72">
        <f t="shared" si="6"/>
        <v>31600</v>
      </c>
      <c r="N16" s="72">
        <f>SUM(B16:M16)</f>
        <v>276900</v>
      </c>
    </row>
    <row r="17" spans="1:14" ht="15.75" customHeight="1" x14ac:dyDescent="0.25">
      <c r="A17" s="71" t="s">
        <v>57</v>
      </c>
      <c r="B17" s="73">
        <f t="shared" ref="B17:N17" si="7">B16/B9</f>
        <v>0.54545454545454541</v>
      </c>
      <c r="C17" s="73">
        <f t="shared" si="7"/>
        <v>0.5532646048109966</v>
      </c>
      <c r="D17" s="73">
        <f t="shared" si="7"/>
        <v>0.55987311657414751</v>
      </c>
      <c r="E17" s="73">
        <f t="shared" si="7"/>
        <v>0.56553755522827687</v>
      </c>
      <c r="F17" s="73">
        <f t="shared" si="7"/>
        <v>0.57044673539518898</v>
      </c>
      <c r="G17" s="73">
        <f t="shared" si="7"/>
        <v>0.57474226804123707</v>
      </c>
      <c r="H17" s="73">
        <f t="shared" si="7"/>
        <v>0.57853244390539726</v>
      </c>
      <c r="I17" s="73">
        <f t="shared" si="7"/>
        <v>0.58190148911798401</v>
      </c>
      <c r="J17" s="73">
        <f t="shared" si="7"/>
        <v>0.58491589799240373</v>
      </c>
      <c r="K17" s="73">
        <f t="shared" si="7"/>
        <v>0.58762886597938147</v>
      </c>
      <c r="L17" s="73">
        <f t="shared" si="7"/>
        <v>0.59008345606283752</v>
      </c>
      <c r="M17" s="73">
        <f t="shared" si="7"/>
        <v>0.59231490159325206</v>
      </c>
      <c r="N17" s="73">
        <f t="shared" si="7"/>
        <v>0.57669478288034992</v>
      </c>
    </row>
    <row r="18" spans="1:14" ht="19.5" customHeight="1" x14ac:dyDescent="0.2">
      <c r="A18" s="74" t="s">
        <v>23</v>
      </c>
      <c r="B18" s="75"/>
      <c r="C18" s="75"/>
      <c r="D18" s="75"/>
      <c r="E18" s="75"/>
      <c r="F18" s="75"/>
      <c r="G18" s="75"/>
      <c r="H18" s="75"/>
      <c r="I18" s="75"/>
      <c r="J18" s="75"/>
      <c r="K18" s="75"/>
      <c r="L18" s="75"/>
      <c r="M18" s="75"/>
      <c r="N18" s="76"/>
    </row>
    <row r="19" spans="1:14" ht="11.25" customHeight="1" x14ac:dyDescent="0.2">
      <c r="A19" s="77" t="s">
        <v>30</v>
      </c>
      <c r="B19" s="78">
        <v>8000</v>
      </c>
      <c r="C19" s="78">
        <v>8000</v>
      </c>
      <c r="D19" s="78">
        <v>8000</v>
      </c>
      <c r="E19" s="78">
        <v>8000</v>
      </c>
      <c r="F19" s="78">
        <v>8000</v>
      </c>
      <c r="G19" s="78">
        <v>10000</v>
      </c>
      <c r="H19" s="78">
        <v>10000</v>
      </c>
      <c r="I19" s="78">
        <v>10000</v>
      </c>
      <c r="J19" s="78">
        <v>10000</v>
      </c>
      <c r="K19" s="78">
        <v>10000</v>
      </c>
      <c r="L19" s="78">
        <v>10000</v>
      </c>
      <c r="M19" s="78">
        <v>10000</v>
      </c>
      <c r="N19" s="76">
        <f>SUM(B19:M19)</f>
        <v>110000</v>
      </c>
    </row>
    <row r="20" spans="1:14" ht="11.25" customHeight="1" x14ac:dyDescent="0.2">
      <c r="A20" s="77" t="s">
        <v>34</v>
      </c>
      <c r="B20" s="78">
        <v>500</v>
      </c>
      <c r="C20" s="78">
        <v>500</v>
      </c>
      <c r="D20" s="78">
        <v>500</v>
      </c>
      <c r="E20" s="78">
        <v>500</v>
      </c>
      <c r="F20" s="78">
        <v>1500</v>
      </c>
      <c r="G20" s="78">
        <v>1500</v>
      </c>
      <c r="H20" s="78">
        <v>1500</v>
      </c>
      <c r="I20" s="78">
        <v>1500</v>
      </c>
      <c r="J20" s="78">
        <v>1500</v>
      </c>
      <c r="K20" s="78">
        <v>500</v>
      </c>
      <c r="L20" s="78">
        <v>500</v>
      </c>
      <c r="M20" s="78">
        <v>500</v>
      </c>
      <c r="N20" s="76">
        <f>SUM(B20:M20)</f>
        <v>11000</v>
      </c>
    </row>
    <row r="21" spans="1:14" ht="11.25" customHeight="1" x14ac:dyDescent="0.2">
      <c r="A21" s="77" t="s">
        <v>31</v>
      </c>
      <c r="B21" s="78">
        <f t="shared" ref="B21:M21" si="8">B19*0.1</f>
        <v>800</v>
      </c>
      <c r="C21" s="78">
        <f t="shared" si="8"/>
        <v>800</v>
      </c>
      <c r="D21" s="78">
        <f t="shared" si="8"/>
        <v>800</v>
      </c>
      <c r="E21" s="78">
        <f t="shared" si="8"/>
        <v>800</v>
      </c>
      <c r="F21" s="78">
        <f t="shared" si="8"/>
        <v>800</v>
      </c>
      <c r="G21" s="78">
        <f t="shared" si="8"/>
        <v>1000</v>
      </c>
      <c r="H21" s="78">
        <f t="shared" si="8"/>
        <v>1000</v>
      </c>
      <c r="I21" s="78">
        <f t="shared" si="8"/>
        <v>1000</v>
      </c>
      <c r="J21" s="78">
        <f t="shared" si="8"/>
        <v>1000</v>
      </c>
      <c r="K21" s="78">
        <f t="shared" si="8"/>
        <v>1000</v>
      </c>
      <c r="L21" s="78">
        <f t="shared" si="8"/>
        <v>1000</v>
      </c>
      <c r="M21" s="78">
        <f t="shared" si="8"/>
        <v>1000</v>
      </c>
      <c r="N21" s="76">
        <f>SUM(B21:M21)</f>
        <v>11000</v>
      </c>
    </row>
    <row r="22" spans="1:14" ht="11.25" customHeight="1" x14ac:dyDescent="0.2">
      <c r="A22" s="77" t="s">
        <v>32</v>
      </c>
      <c r="B22" s="78">
        <f t="shared" ref="B22:M22" si="9">B21*1.25</f>
        <v>1000</v>
      </c>
      <c r="C22" s="78">
        <f t="shared" si="9"/>
        <v>1000</v>
      </c>
      <c r="D22" s="78">
        <f t="shared" si="9"/>
        <v>1000</v>
      </c>
      <c r="E22" s="78">
        <f t="shared" si="9"/>
        <v>1000</v>
      </c>
      <c r="F22" s="78">
        <f t="shared" si="9"/>
        <v>1000</v>
      </c>
      <c r="G22" s="78">
        <f t="shared" si="9"/>
        <v>1250</v>
      </c>
      <c r="H22" s="78">
        <f t="shared" si="9"/>
        <v>1250</v>
      </c>
      <c r="I22" s="78">
        <f t="shared" si="9"/>
        <v>1250</v>
      </c>
      <c r="J22" s="78">
        <f t="shared" si="9"/>
        <v>1250</v>
      </c>
      <c r="K22" s="78">
        <f t="shared" si="9"/>
        <v>1250</v>
      </c>
      <c r="L22" s="78">
        <f t="shared" si="9"/>
        <v>1250</v>
      </c>
      <c r="M22" s="78">
        <f t="shared" si="9"/>
        <v>1250</v>
      </c>
      <c r="N22" s="76">
        <f>SUM(B22:M22)</f>
        <v>13750</v>
      </c>
    </row>
    <row r="23" spans="1:14" ht="6" customHeight="1" x14ac:dyDescent="0.2">
      <c r="A23" s="77"/>
      <c r="B23" s="79"/>
      <c r="C23" s="79"/>
      <c r="D23" s="79"/>
      <c r="E23" s="79"/>
      <c r="F23" s="79"/>
      <c r="G23" s="79"/>
      <c r="H23" s="79"/>
      <c r="I23" s="79"/>
      <c r="J23" s="79"/>
      <c r="K23" s="79"/>
      <c r="L23" s="79"/>
      <c r="M23" s="79"/>
      <c r="N23" s="80"/>
    </row>
    <row r="24" spans="1:14" ht="11.25" customHeight="1" x14ac:dyDescent="0.2">
      <c r="A24" s="77" t="s">
        <v>33</v>
      </c>
      <c r="B24" s="75">
        <f t="shared" ref="B24:N24" si="10">SUM(B19:B23)</f>
        <v>10300</v>
      </c>
      <c r="C24" s="75">
        <f t="shared" si="10"/>
        <v>10300</v>
      </c>
      <c r="D24" s="75">
        <f t="shared" si="10"/>
        <v>10300</v>
      </c>
      <c r="E24" s="75">
        <f t="shared" si="10"/>
        <v>10300</v>
      </c>
      <c r="F24" s="75">
        <f t="shared" si="10"/>
        <v>11300</v>
      </c>
      <c r="G24" s="75">
        <f t="shared" si="10"/>
        <v>13750</v>
      </c>
      <c r="H24" s="75">
        <f t="shared" si="10"/>
        <v>13750</v>
      </c>
      <c r="I24" s="75">
        <f t="shared" si="10"/>
        <v>13750</v>
      </c>
      <c r="J24" s="75">
        <f t="shared" si="10"/>
        <v>13750</v>
      </c>
      <c r="K24" s="75">
        <f t="shared" si="10"/>
        <v>12750</v>
      </c>
      <c r="L24" s="75">
        <f t="shared" si="10"/>
        <v>12750</v>
      </c>
      <c r="M24" s="75">
        <f t="shared" si="10"/>
        <v>12750</v>
      </c>
      <c r="N24" s="75">
        <f t="shared" si="10"/>
        <v>145750</v>
      </c>
    </row>
    <row r="25" spans="1:14" ht="6" customHeight="1" x14ac:dyDescent="0.2">
      <c r="A25" s="77"/>
      <c r="B25" s="75"/>
      <c r="C25" s="75"/>
      <c r="D25" s="75"/>
      <c r="E25" s="75"/>
      <c r="F25" s="75"/>
      <c r="G25" s="75"/>
      <c r="H25" s="75"/>
      <c r="I25" s="75"/>
      <c r="J25" s="75"/>
      <c r="K25" s="75"/>
      <c r="L25" s="75"/>
      <c r="M25" s="75"/>
      <c r="N25" s="76"/>
    </row>
    <row r="26" spans="1:14" ht="11.25" customHeight="1" x14ac:dyDescent="0.2">
      <c r="A26" s="77" t="s">
        <v>49</v>
      </c>
      <c r="B26" s="78">
        <v>200</v>
      </c>
      <c r="C26" s="78">
        <v>200</v>
      </c>
      <c r="D26" s="78">
        <v>200</v>
      </c>
      <c r="E26" s="78">
        <v>200</v>
      </c>
      <c r="F26" s="78">
        <v>750</v>
      </c>
      <c r="G26" s="78">
        <v>200</v>
      </c>
      <c r="H26" s="78">
        <v>200</v>
      </c>
      <c r="I26" s="78">
        <v>200</v>
      </c>
      <c r="J26" s="78">
        <v>200</v>
      </c>
      <c r="K26" s="78">
        <v>200</v>
      </c>
      <c r="L26" s="78">
        <v>200</v>
      </c>
      <c r="M26" s="78">
        <v>200</v>
      </c>
      <c r="N26" s="76">
        <f t="shared" ref="N26:N44" si="11">SUM(B26:M26)</f>
        <v>2950</v>
      </c>
    </row>
    <row r="27" spans="1:14" ht="11.25" customHeight="1" x14ac:dyDescent="0.2">
      <c r="A27" s="77" t="s">
        <v>35</v>
      </c>
      <c r="B27" s="78">
        <v>500</v>
      </c>
      <c r="C27" s="78">
        <v>500</v>
      </c>
      <c r="D27" s="78">
        <v>500</v>
      </c>
      <c r="E27" s="78">
        <v>500</v>
      </c>
      <c r="F27" s="78">
        <v>500</v>
      </c>
      <c r="G27" s="78">
        <v>500</v>
      </c>
      <c r="H27" s="78">
        <v>500</v>
      </c>
      <c r="I27" s="78">
        <v>500</v>
      </c>
      <c r="J27" s="78">
        <v>500</v>
      </c>
      <c r="K27" s="78">
        <v>500</v>
      </c>
      <c r="L27" s="78">
        <v>500</v>
      </c>
      <c r="M27" s="78">
        <v>500</v>
      </c>
      <c r="N27" s="76">
        <f t="shared" si="11"/>
        <v>6000</v>
      </c>
    </row>
    <row r="28" spans="1:14" ht="11.25" customHeight="1" x14ac:dyDescent="0.2">
      <c r="A28" s="77" t="s">
        <v>52</v>
      </c>
      <c r="B28" s="78">
        <v>500</v>
      </c>
      <c r="C28" s="78">
        <v>500</v>
      </c>
      <c r="D28" s="78">
        <v>500</v>
      </c>
      <c r="E28" s="78">
        <v>500</v>
      </c>
      <c r="F28" s="78">
        <v>500</v>
      </c>
      <c r="G28" s="78">
        <v>500</v>
      </c>
      <c r="H28" s="78">
        <v>500</v>
      </c>
      <c r="I28" s="78">
        <v>500</v>
      </c>
      <c r="J28" s="78">
        <v>500</v>
      </c>
      <c r="K28" s="78">
        <v>500</v>
      </c>
      <c r="L28" s="78">
        <v>500</v>
      </c>
      <c r="M28" s="78">
        <v>500</v>
      </c>
      <c r="N28" s="76">
        <f t="shared" si="11"/>
        <v>6000</v>
      </c>
    </row>
    <row r="29" spans="1:14" ht="11.25" customHeight="1" x14ac:dyDescent="0.2">
      <c r="A29" s="77" t="s">
        <v>51</v>
      </c>
      <c r="B29" s="78">
        <v>75</v>
      </c>
      <c r="C29" s="78">
        <v>75</v>
      </c>
      <c r="D29" s="78">
        <v>75</v>
      </c>
      <c r="E29" s="78">
        <v>75</v>
      </c>
      <c r="F29" s="78">
        <v>75</v>
      </c>
      <c r="G29" s="78">
        <v>75</v>
      </c>
      <c r="H29" s="78">
        <v>75</v>
      </c>
      <c r="I29" s="78">
        <v>75</v>
      </c>
      <c r="J29" s="78">
        <v>75</v>
      </c>
      <c r="K29" s="78">
        <v>75</v>
      </c>
      <c r="L29" s="78">
        <v>75</v>
      </c>
      <c r="M29" s="78">
        <v>75</v>
      </c>
      <c r="N29" s="76">
        <f t="shared" si="11"/>
        <v>900</v>
      </c>
    </row>
    <row r="30" spans="1:14" ht="11.25" customHeight="1" x14ac:dyDescent="0.2">
      <c r="A30" s="77" t="s">
        <v>50</v>
      </c>
      <c r="B30" s="78">
        <v>200</v>
      </c>
      <c r="C30" s="78">
        <v>200</v>
      </c>
      <c r="D30" s="78">
        <v>200</v>
      </c>
      <c r="E30" s="78">
        <v>200</v>
      </c>
      <c r="F30" s="78">
        <v>200</v>
      </c>
      <c r="G30" s="78">
        <v>200</v>
      </c>
      <c r="H30" s="78">
        <v>200</v>
      </c>
      <c r="I30" s="78">
        <v>200</v>
      </c>
      <c r="J30" s="78">
        <v>200</v>
      </c>
      <c r="K30" s="78">
        <v>200</v>
      </c>
      <c r="L30" s="78">
        <v>200</v>
      </c>
      <c r="M30" s="78">
        <v>200</v>
      </c>
      <c r="N30" s="76">
        <f t="shared" si="11"/>
        <v>2400</v>
      </c>
    </row>
    <row r="31" spans="1:14" ht="11.25" customHeight="1" x14ac:dyDescent="0.2">
      <c r="A31" s="77" t="s">
        <v>47</v>
      </c>
      <c r="B31" s="78">
        <v>80</v>
      </c>
      <c r="C31" s="78">
        <v>80</v>
      </c>
      <c r="D31" s="78">
        <v>80</v>
      </c>
      <c r="E31" s="78">
        <v>80</v>
      </c>
      <c r="F31" s="78">
        <v>80</v>
      </c>
      <c r="G31" s="78">
        <v>80</v>
      </c>
      <c r="H31" s="78">
        <v>80</v>
      </c>
      <c r="I31" s="78">
        <v>80</v>
      </c>
      <c r="J31" s="78">
        <v>80</v>
      </c>
      <c r="K31" s="78">
        <v>80</v>
      </c>
      <c r="L31" s="78">
        <v>80</v>
      </c>
      <c r="M31" s="78">
        <v>80</v>
      </c>
      <c r="N31" s="76">
        <f t="shared" si="11"/>
        <v>960</v>
      </c>
    </row>
    <row r="32" spans="1:14" ht="11.25" customHeight="1" x14ac:dyDescent="0.2">
      <c r="A32" s="77" t="s">
        <v>37</v>
      </c>
      <c r="B32" s="78">
        <v>1500</v>
      </c>
      <c r="C32" s="78">
        <v>1500</v>
      </c>
      <c r="D32" s="78">
        <v>1500</v>
      </c>
      <c r="E32" s="78">
        <v>1500</v>
      </c>
      <c r="F32" s="78">
        <v>1500</v>
      </c>
      <c r="G32" s="78">
        <v>1500</v>
      </c>
      <c r="H32" s="78">
        <v>1500</v>
      </c>
      <c r="I32" s="78">
        <v>1500</v>
      </c>
      <c r="J32" s="78">
        <v>1500</v>
      </c>
      <c r="K32" s="78">
        <v>1500</v>
      </c>
      <c r="L32" s="78">
        <v>1500</v>
      </c>
      <c r="M32" s="78">
        <v>1500</v>
      </c>
      <c r="N32" s="76">
        <f t="shared" si="11"/>
        <v>18000</v>
      </c>
    </row>
    <row r="33" spans="1:14" ht="11.25" customHeight="1" x14ac:dyDescent="0.2">
      <c r="A33" s="77" t="s">
        <v>39</v>
      </c>
      <c r="B33" s="78">
        <v>100</v>
      </c>
      <c r="C33" s="78">
        <v>100</v>
      </c>
      <c r="D33" s="78">
        <v>100</v>
      </c>
      <c r="E33" s="78">
        <v>100</v>
      </c>
      <c r="F33" s="78">
        <v>100</v>
      </c>
      <c r="G33" s="78">
        <v>100</v>
      </c>
      <c r="H33" s="78">
        <v>100</v>
      </c>
      <c r="I33" s="78">
        <v>100</v>
      </c>
      <c r="J33" s="78">
        <v>100</v>
      </c>
      <c r="K33" s="78">
        <v>100</v>
      </c>
      <c r="L33" s="78">
        <v>100</v>
      </c>
      <c r="M33" s="78">
        <v>100</v>
      </c>
      <c r="N33" s="76">
        <f t="shared" si="11"/>
        <v>1200</v>
      </c>
    </row>
    <row r="34" spans="1:14" ht="11.25" customHeight="1" x14ac:dyDescent="0.2">
      <c r="A34" s="77" t="s">
        <v>48</v>
      </c>
      <c r="B34" s="78">
        <v>250</v>
      </c>
      <c r="C34" s="78">
        <v>250</v>
      </c>
      <c r="D34" s="78">
        <v>250</v>
      </c>
      <c r="E34" s="78">
        <v>250</v>
      </c>
      <c r="F34" s="78">
        <v>250</v>
      </c>
      <c r="G34" s="78">
        <v>250</v>
      </c>
      <c r="H34" s="78">
        <v>250</v>
      </c>
      <c r="I34" s="78">
        <v>250</v>
      </c>
      <c r="J34" s="78">
        <v>250</v>
      </c>
      <c r="K34" s="78">
        <v>250</v>
      </c>
      <c r="L34" s="78">
        <v>250</v>
      </c>
      <c r="M34" s="78">
        <v>250</v>
      </c>
      <c r="N34" s="76">
        <f t="shared" si="11"/>
        <v>3000</v>
      </c>
    </row>
    <row r="35" spans="1:14" ht="11.25" customHeight="1" x14ac:dyDescent="0.2">
      <c r="A35" s="77" t="s">
        <v>44</v>
      </c>
      <c r="B35" s="78">
        <v>500</v>
      </c>
      <c r="C35" s="78">
        <v>500</v>
      </c>
      <c r="D35" s="78">
        <v>500</v>
      </c>
      <c r="E35" s="78">
        <v>500</v>
      </c>
      <c r="F35" s="78">
        <v>500</v>
      </c>
      <c r="G35" s="78">
        <v>500</v>
      </c>
      <c r="H35" s="78">
        <v>500</v>
      </c>
      <c r="I35" s="78">
        <v>500</v>
      </c>
      <c r="J35" s="78">
        <v>500</v>
      </c>
      <c r="K35" s="78">
        <v>500</v>
      </c>
      <c r="L35" s="78">
        <v>500</v>
      </c>
      <c r="M35" s="78">
        <v>500</v>
      </c>
      <c r="N35" s="76">
        <f t="shared" si="11"/>
        <v>6000</v>
      </c>
    </row>
    <row r="36" spans="1:14" ht="11.25" customHeight="1" x14ac:dyDescent="0.2">
      <c r="A36" s="77" t="s">
        <v>43</v>
      </c>
      <c r="B36" s="78">
        <v>200</v>
      </c>
      <c r="C36" s="78">
        <v>200</v>
      </c>
      <c r="D36" s="78">
        <v>200</v>
      </c>
      <c r="E36" s="78">
        <v>200</v>
      </c>
      <c r="F36" s="78">
        <v>200</v>
      </c>
      <c r="G36" s="78">
        <v>200</v>
      </c>
      <c r="H36" s="78">
        <v>200</v>
      </c>
      <c r="I36" s="78">
        <v>200</v>
      </c>
      <c r="J36" s="78">
        <v>200</v>
      </c>
      <c r="K36" s="78">
        <v>200</v>
      </c>
      <c r="L36" s="78">
        <v>200</v>
      </c>
      <c r="M36" s="78">
        <v>200</v>
      </c>
      <c r="N36" s="76">
        <f t="shared" si="11"/>
        <v>2400</v>
      </c>
    </row>
    <row r="37" spans="1:14" ht="11.25" customHeight="1" x14ac:dyDescent="0.2">
      <c r="A37" s="77" t="s">
        <v>40</v>
      </c>
      <c r="B37" s="78">
        <v>200</v>
      </c>
      <c r="C37" s="78">
        <v>200</v>
      </c>
      <c r="D37" s="78">
        <v>200</v>
      </c>
      <c r="E37" s="78">
        <v>200</v>
      </c>
      <c r="F37" s="78">
        <v>200</v>
      </c>
      <c r="G37" s="78">
        <v>200</v>
      </c>
      <c r="H37" s="78">
        <v>200</v>
      </c>
      <c r="I37" s="78">
        <v>200</v>
      </c>
      <c r="J37" s="78">
        <v>200</v>
      </c>
      <c r="K37" s="78">
        <v>200</v>
      </c>
      <c r="L37" s="78">
        <v>200</v>
      </c>
      <c r="M37" s="78">
        <v>200</v>
      </c>
      <c r="N37" s="76">
        <f t="shared" si="11"/>
        <v>2400</v>
      </c>
    </row>
    <row r="38" spans="1:14" ht="11.25" customHeight="1" x14ac:dyDescent="0.2">
      <c r="A38" s="77" t="s">
        <v>38</v>
      </c>
      <c r="B38" s="78">
        <v>200</v>
      </c>
      <c r="C38" s="78">
        <v>200</v>
      </c>
      <c r="D38" s="78">
        <v>200</v>
      </c>
      <c r="E38" s="78">
        <v>200</v>
      </c>
      <c r="F38" s="78">
        <v>200</v>
      </c>
      <c r="G38" s="78">
        <v>200</v>
      </c>
      <c r="H38" s="78">
        <v>200</v>
      </c>
      <c r="I38" s="78">
        <v>200</v>
      </c>
      <c r="J38" s="78">
        <v>200</v>
      </c>
      <c r="K38" s="78">
        <v>200</v>
      </c>
      <c r="L38" s="78">
        <v>200</v>
      </c>
      <c r="M38" s="78">
        <v>200</v>
      </c>
      <c r="N38" s="76">
        <f t="shared" si="11"/>
        <v>2400</v>
      </c>
    </row>
    <row r="39" spans="1:14" ht="11.25" customHeight="1" x14ac:dyDescent="0.2">
      <c r="A39" s="77" t="s">
        <v>66</v>
      </c>
      <c r="B39" s="78"/>
      <c r="C39" s="78"/>
      <c r="D39" s="78"/>
      <c r="E39" s="78"/>
      <c r="F39" s="78"/>
      <c r="G39" s="78"/>
      <c r="H39" s="78"/>
      <c r="I39" s="78"/>
      <c r="J39" s="78"/>
      <c r="K39" s="78"/>
      <c r="L39" s="78"/>
      <c r="M39" s="78"/>
      <c r="N39" s="76">
        <f t="shared" si="11"/>
        <v>0</v>
      </c>
    </row>
    <row r="40" spans="1:14" ht="11.25" customHeight="1" x14ac:dyDescent="0.2">
      <c r="A40" s="77" t="s">
        <v>36</v>
      </c>
      <c r="B40" s="78">
        <v>1500</v>
      </c>
      <c r="C40" s="78">
        <v>1500</v>
      </c>
      <c r="D40" s="78">
        <v>1500</v>
      </c>
      <c r="E40" s="78">
        <v>1500</v>
      </c>
      <c r="F40" s="78">
        <v>1500</v>
      </c>
      <c r="G40" s="78">
        <v>1500</v>
      </c>
      <c r="H40" s="78">
        <v>1500</v>
      </c>
      <c r="I40" s="78">
        <v>1500</v>
      </c>
      <c r="J40" s="78">
        <v>1500</v>
      </c>
      <c r="K40" s="78">
        <v>1500</v>
      </c>
      <c r="L40" s="78">
        <v>1500</v>
      </c>
      <c r="M40" s="78">
        <v>1500</v>
      </c>
      <c r="N40" s="76">
        <f t="shared" si="11"/>
        <v>18000</v>
      </c>
    </row>
    <row r="41" spans="1:14" ht="11.25" customHeight="1" x14ac:dyDescent="0.2">
      <c r="A41" s="77" t="s">
        <v>45</v>
      </c>
      <c r="B41" s="78"/>
      <c r="C41" s="78"/>
      <c r="D41" s="78"/>
      <c r="E41" s="78"/>
      <c r="F41" s="78"/>
      <c r="G41" s="78"/>
      <c r="H41" s="78"/>
      <c r="I41" s="78"/>
      <c r="J41" s="78"/>
      <c r="K41" s="78"/>
      <c r="L41" s="78"/>
      <c r="M41" s="78"/>
      <c r="N41" s="76">
        <f t="shared" si="11"/>
        <v>0</v>
      </c>
    </row>
    <row r="42" spans="1:14" ht="11.25" customHeight="1" x14ac:dyDescent="0.2">
      <c r="A42" s="77" t="s">
        <v>46</v>
      </c>
      <c r="B42" s="78">
        <v>300</v>
      </c>
      <c r="C42" s="78">
        <v>300</v>
      </c>
      <c r="D42" s="78">
        <v>300</v>
      </c>
      <c r="E42" s="78">
        <v>300</v>
      </c>
      <c r="F42" s="78">
        <v>300</v>
      </c>
      <c r="G42" s="78">
        <v>300</v>
      </c>
      <c r="H42" s="78">
        <v>300</v>
      </c>
      <c r="I42" s="78">
        <v>300</v>
      </c>
      <c r="J42" s="78">
        <v>300</v>
      </c>
      <c r="K42" s="78">
        <v>300</v>
      </c>
      <c r="L42" s="78">
        <v>300</v>
      </c>
      <c r="M42" s="78">
        <v>300</v>
      </c>
      <c r="N42" s="76">
        <f t="shared" si="11"/>
        <v>3600</v>
      </c>
    </row>
    <row r="43" spans="1:14" ht="11.25" customHeight="1" x14ac:dyDescent="0.2">
      <c r="A43" s="77" t="s">
        <v>42</v>
      </c>
      <c r="B43" s="78"/>
      <c r="C43" s="78"/>
      <c r="D43" s="78"/>
      <c r="E43" s="78"/>
      <c r="F43" s="78">
        <v>1500</v>
      </c>
      <c r="G43" s="78"/>
      <c r="H43" s="78"/>
      <c r="I43" s="78">
        <v>500</v>
      </c>
      <c r="J43" s="78"/>
      <c r="K43" s="78"/>
      <c r="L43" s="78"/>
      <c r="M43" s="78"/>
      <c r="N43" s="76">
        <f t="shared" si="11"/>
        <v>2000</v>
      </c>
    </row>
    <row r="44" spans="1:14" ht="11.25" customHeight="1" x14ac:dyDescent="0.2">
      <c r="A44" s="77" t="s">
        <v>41</v>
      </c>
      <c r="B44" s="78">
        <v>150</v>
      </c>
      <c r="C44" s="78">
        <v>150</v>
      </c>
      <c r="D44" s="78">
        <v>150</v>
      </c>
      <c r="E44" s="78">
        <v>150</v>
      </c>
      <c r="F44" s="78">
        <v>150</v>
      </c>
      <c r="G44" s="78">
        <v>150</v>
      </c>
      <c r="H44" s="78">
        <v>150</v>
      </c>
      <c r="I44" s="78">
        <v>150</v>
      </c>
      <c r="J44" s="78">
        <v>150</v>
      </c>
      <c r="K44" s="78">
        <v>150</v>
      </c>
      <c r="L44" s="78">
        <v>150</v>
      </c>
      <c r="M44" s="78">
        <v>150</v>
      </c>
      <c r="N44" s="76">
        <f t="shared" si="11"/>
        <v>1800</v>
      </c>
    </row>
    <row r="45" spans="1:14" ht="11.25" customHeight="1" x14ac:dyDescent="0.2">
      <c r="A45" s="77"/>
      <c r="B45" s="78"/>
      <c r="C45" s="78"/>
      <c r="D45" s="78"/>
      <c r="E45" s="78"/>
      <c r="F45" s="78"/>
      <c r="G45" s="78"/>
      <c r="H45" s="78"/>
      <c r="I45" s="78"/>
      <c r="J45" s="78"/>
      <c r="K45" s="78"/>
      <c r="L45" s="78"/>
      <c r="M45" s="78"/>
      <c r="N45" s="76"/>
    </row>
    <row r="46" spans="1:14" ht="4.5" customHeight="1" x14ac:dyDescent="0.2">
      <c r="A46" s="77"/>
      <c r="B46" s="79"/>
      <c r="C46" s="79"/>
      <c r="D46" s="79"/>
      <c r="E46" s="79"/>
      <c r="F46" s="79"/>
      <c r="G46" s="79"/>
      <c r="H46" s="79"/>
      <c r="I46" s="79"/>
      <c r="J46" s="79"/>
      <c r="K46" s="79"/>
      <c r="L46" s="79"/>
      <c r="M46" s="79"/>
      <c r="N46" s="80"/>
    </row>
    <row r="47" spans="1:14" ht="11.25" customHeight="1" x14ac:dyDescent="0.2">
      <c r="A47" s="77" t="s">
        <v>53</v>
      </c>
      <c r="B47" s="75">
        <f t="shared" ref="B47:N47" si="12">SUM(B26:B46)</f>
        <v>6455</v>
      </c>
      <c r="C47" s="75">
        <f t="shared" si="12"/>
        <v>6455</v>
      </c>
      <c r="D47" s="75">
        <f t="shared" si="12"/>
        <v>6455</v>
      </c>
      <c r="E47" s="75">
        <f t="shared" si="12"/>
        <v>6455</v>
      </c>
      <c r="F47" s="75">
        <f t="shared" si="12"/>
        <v>8505</v>
      </c>
      <c r="G47" s="75">
        <f t="shared" si="12"/>
        <v>6455</v>
      </c>
      <c r="H47" s="75">
        <f t="shared" si="12"/>
        <v>6455</v>
      </c>
      <c r="I47" s="75">
        <f t="shared" si="12"/>
        <v>6955</v>
      </c>
      <c r="J47" s="75">
        <f t="shared" si="12"/>
        <v>6455</v>
      </c>
      <c r="K47" s="75">
        <f t="shared" si="12"/>
        <v>6455</v>
      </c>
      <c r="L47" s="75">
        <f t="shared" si="12"/>
        <v>6455</v>
      </c>
      <c r="M47" s="75">
        <f t="shared" si="12"/>
        <v>6455</v>
      </c>
      <c r="N47" s="75">
        <f t="shared" si="12"/>
        <v>80010</v>
      </c>
    </row>
    <row r="48" spans="1:14" ht="17.25" customHeight="1" x14ac:dyDescent="0.2">
      <c r="A48" s="77" t="s">
        <v>54</v>
      </c>
      <c r="B48" s="79">
        <f t="shared" ref="B48:N48" si="13">B47+B24</f>
        <v>16755</v>
      </c>
      <c r="C48" s="79">
        <f t="shared" si="13"/>
        <v>16755</v>
      </c>
      <c r="D48" s="79">
        <f t="shared" si="13"/>
        <v>16755</v>
      </c>
      <c r="E48" s="79">
        <f t="shared" si="13"/>
        <v>16755</v>
      </c>
      <c r="F48" s="79">
        <f t="shared" si="13"/>
        <v>19805</v>
      </c>
      <c r="G48" s="79">
        <f t="shared" si="13"/>
        <v>20205</v>
      </c>
      <c r="H48" s="79">
        <f t="shared" si="13"/>
        <v>20205</v>
      </c>
      <c r="I48" s="79">
        <f t="shared" si="13"/>
        <v>20705</v>
      </c>
      <c r="J48" s="79">
        <f t="shared" si="13"/>
        <v>20205</v>
      </c>
      <c r="K48" s="79">
        <f t="shared" si="13"/>
        <v>19205</v>
      </c>
      <c r="L48" s="79">
        <f t="shared" si="13"/>
        <v>19205</v>
      </c>
      <c r="M48" s="79">
        <f t="shared" si="13"/>
        <v>19205</v>
      </c>
      <c r="N48" s="79">
        <f t="shared" si="13"/>
        <v>225760</v>
      </c>
    </row>
    <row r="49" spans="1:15" ht="18.75" customHeight="1" x14ac:dyDescent="0.2">
      <c r="A49" s="23" t="s">
        <v>25</v>
      </c>
      <c r="B49" s="21">
        <f t="shared" ref="B49:M49" si="14">B16-B48</f>
        <v>-2205</v>
      </c>
      <c r="C49" s="21">
        <f t="shared" si="14"/>
        <v>-655</v>
      </c>
      <c r="D49" s="21">
        <f t="shared" si="14"/>
        <v>895</v>
      </c>
      <c r="E49" s="21">
        <f t="shared" si="14"/>
        <v>2445</v>
      </c>
      <c r="F49" s="21">
        <f t="shared" si="14"/>
        <v>945</v>
      </c>
      <c r="G49" s="21">
        <f t="shared" si="14"/>
        <v>2095</v>
      </c>
      <c r="H49" s="21">
        <f t="shared" si="14"/>
        <v>3645</v>
      </c>
      <c r="I49" s="21">
        <f t="shared" si="14"/>
        <v>4695</v>
      </c>
      <c r="J49" s="21">
        <f t="shared" si="14"/>
        <v>6745</v>
      </c>
      <c r="K49" s="21">
        <f t="shared" si="14"/>
        <v>9295</v>
      </c>
      <c r="L49" s="21">
        <f t="shared" si="14"/>
        <v>10845</v>
      </c>
      <c r="M49" s="21">
        <f t="shared" si="14"/>
        <v>12395</v>
      </c>
      <c r="N49" s="22">
        <f>SUM(B49:M49)</f>
        <v>51140</v>
      </c>
    </row>
    <row r="50" spans="1:15" ht="14.25" customHeight="1" x14ac:dyDescent="0.25">
      <c r="A50" s="71" t="s">
        <v>58</v>
      </c>
      <c r="B50" s="73">
        <f t="shared" ref="B50:N50" si="15">B49/B9</f>
        <v>-8.2661668228678542E-2</v>
      </c>
      <c r="C50" s="73">
        <f t="shared" si="15"/>
        <v>-2.2508591065292096E-2</v>
      </c>
      <c r="D50" s="73">
        <f t="shared" si="15"/>
        <v>2.8390166534496431E-2</v>
      </c>
      <c r="E50" s="73">
        <f t="shared" si="15"/>
        <v>7.2017673048600878E-2</v>
      </c>
      <c r="F50" s="73">
        <f t="shared" si="15"/>
        <v>2.597938144329897E-2</v>
      </c>
      <c r="G50" s="73">
        <f t="shared" si="15"/>
        <v>5.3994845360824745E-2</v>
      </c>
      <c r="H50" s="73">
        <f t="shared" si="15"/>
        <v>8.8417222559126749E-2</v>
      </c>
      <c r="I50" s="73">
        <f t="shared" si="15"/>
        <v>0.10756013745704468</v>
      </c>
      <c r="J50" s="73">
        <f t="shared" si="15"/>
        <v>0.14639175257731959</v>
      </c>
      <c r="K50" s="73">
        <f t="shared" si="15"/>
        <v>0.19164948453608247</v>
      </c>
      <c r="L50" s="73">
        <f t="shared" si="15"/>
        <v>0.212960235640648</v>
      </c>
      <c r="M50" s="73">
        <f t="shared" si="15"/>
        <v>0.23233364573570758</v>
      </c>
      <c r="N50" s="73">
        <f t="shared" si="15"/>
        <v>0.1065083827970426</v>
      </c>
    </row>
    <row r="51" spans="1:15" x14ac:dyDescent="0.2">
      <c r="B51" s="18"/>
      <c r="C51" s="18"/>
      <c r="D51" s="18"/>
      <c r="E51" s="18"/>
      <c r="F51" s="18"/>
      <c r="G51" s="18"/>
      <c r="H51" s="18"/>
      <c r="I51" s="18"/>
      <c r="J51" s="18"/>
      <c r="K51" s="18"/>
      <c r="L51" s="18"/>
      <c r="M51" s="18"/>
      <c r="N51" s="19"/>
    </row>
    <row r="52" spans="1:15" s="12" customFormat="1" ht="15" x14ac:dyDescent="0.25">
      <c r="A52" s="83" t="str">
        <f>A1</f>
        <v>No Leak Plumbing Company</v>
      </c>
      <c r="B52" s="83"/>
      <c r="C52" s="84"/>
      <c r="D52" s="84"/>
      <c r="E52" s="84"/>
      <c r="F52" s="84"/>
      <c r="G52" s="84"/>
      <c r="H52" s="84"/>
      <c r="I52" s="84"/>
      <c r="J52" s="84"/>
      <c r="K52" s="84"/>
      <c r="L52" s="86"/>
      <c r="M52" s="86"/>
      <c r="N52" s="86"/>
      <c r="O52" s="86"/>
    </row>
    <row r="53" spans="1:15" x14ac:dyDescent="0.2">
      <c r="A53" s="81" t="str">
        <f>A2</f>
        <v>Consolidated Budget for 2017</v>
      </c>
      <c r="B53" s="81"/>
      <c r="C53" s="82"/>
      <c r="D53" s="82"/>
      <c r="E53" s="82"/>
      <c r="F53" s="82"/>
      <c r="G53" s="82"/>
      <c r="H53" s="82"/>
      <c r="I53" s="82"/>
      <c r="J53" s="82"/>
      <c r="K53" s="82"/>
      <c r="L53" s="85"/>
      <c r="M53" s="85"/>
      <c r="N53" s="85"/>
      <c r="O53" s="85"/>
    </row>
    <row r="54" spans="1:15" x14ac:dyDescent="0.2">
      <c r="A54" s="81" t="str">
        <f>A3</f>
        <v>Prepared by: Bill Jones           Date: November 15, 2020</v>
      </c>
      <c r="B54" s="81"/>
      <c r="C54" s="82"/>
      <c r="D54" s="82"/>
      <c r="E54" s="82"/>
      <c r="F54" s="82"/>
      <c r="G54" s="82"/>
      <c r="H54" s="82"/>
      <c r="I54" s="82"/>
      <c r="J54" s="82"/>
      <c r="K54" s="82"/>
      <c r="L54" s="85"/>
      <c r="M54" s="85"/>
      <c r="N54" s="85"/>
      <c r="O54" s="85"/>
    </row>
    <row r="55" spans="1:15" x14ac:dyDescent="0.2">
      <c r="B55" s="15"/>
      <c r="C55" s="15"/>
      <c r="D55" s="15"/>
      <c r="E55" s="15"/>
      <c r="F55" s="15"/>
      <c r="G55" s="15"/>
      <c r="H55" s="15"/>
      <c r="I55" s="15"/>
      <c r="J55" s="15"/>
      <c r="K55" s="15"/>
      <c r="L55" s="15"/>
      <c r="M55" s="15"/>
      <c r="N55" s="17"/>
    </row>
    <row r="56" spans="1:15" x14ac:dyDescent="0.2">
      <c r="B56" s="15"/>
      <c r="C56" s="15"/>
      <c r="D56" s="15"/>
      <c r="E56" s="15"/>
      <c r="F56" s="15"/>
      <c r="G56" s="15"/>
      <c r="H56" s="15"/>
      <c r="I56" s="15"/>
      <c r="J56" s="15"/>
      <c r="K56" s="15"/>
      <c r="L56" s="15"/>
      <c r="M56" s="15"/>
      <c r="N56" s="17"/>
    </row>
    <row r="57" spans="1:15" x14ac:dyDescent="0.2">
      <c r="B57" s="15"/>
      <c r="C57" s="15"/>
      <c r="D57" s="15"/>
      <c r="E57" s="15"/>
      <c r="F57" s="15"/>
      <c r="G57" s="15"/>
      <c r="H57" s="15"/>
      <c r="I57" s="15"/>
      <c r="J57" s="15"/>
      <c r="K57" s="15"/>
      <c r="L57" s="15"/>
      <c r="M57" s="15"/>
      <c r="N57" s="17"/>
    </row>
    <row r="58" spans="1:15" x14ac:dyDescent="0.2">
      <c r="B58" s="15"/>
      <c r="C58" s="15"/>
      <c r="D58" s="15"/>
      <c r="E58" s="15"/>
      <c r="F58" s="15"/>
      <c r="G58" s="15"/>
      <c r="H58" s="15"/>
      <c r="I58" s="15"/>
      <c r="J58" s="15"/>
      <c r="K58" s="15"/>
      <c r="L58" s="15"/>
      <c r="M58" s="15"/>
      <c r="N58" s="17"/>
    </row>
    <row r="59" spans="1:15" x14ac:dyDescent="0.2">
      <c r="B59" s="15"/>
      <c r="C59" s="15"/>
      <c r="D59" s="15"/>
      <c r="E59" s="15"/>
      <c r="F59" s="15"/>
      <c r="G59" s="15"/>
      <c r="H59" s="15"/>
      <c r="I59" s="15"/>
      <c r="J59" s="15"/>
      <c r="K59" s="15"/>
      <c r="L59" s="15"/>
      <c r="M59" s="15"/>
      <c r="N59" s="17"/>
    </row>
    <row r="60" spans="1:15" x14ac:dyDescent="0.2">
      <c r="B60" s="15"/>
      <c r="C60" s="15"/>
      <c r="D60" s="15"/>
      <c r="E60" s="15"/>
      <c r="F60" s="15"/>
      <c r="G60" s="15"/>
      <c r="H60" s="15"/>
      <c r="I60" s="15"/>
      <c r="J60" s="15"/>
      <c r="K60" s="15"/>
      <c r="L60" s="15"/>
      <c r="M60" s="15"/>
      <c r="N60" s="17"/>
    </row>
    <row r="61" spans="1:15" x14ac:dyDescent="0.2">
      <c r="B61" s="15"/>
      <c r="C61" s="15"/>
      <c r="D61" s="15"/>
      <c r="E61" s="15"/>
      <c r="F61" s="15"/>
      <c r="G61" s="15"/>
      <c r="H61" s="15"/>
      <c r="I61" s="15"/>
      <c r="J61" s="15"/>
      <c r="K61" s="15"/>
      <c r="L61" s="15"/>
      <c r="M61" s="15"/>
      <c r="N61" s="15"/>
    </row>
    <row r="62" spans="1:15" x14ac:dyDescent="0.2">
      <c r="B62" s="15"/>
      <c r="C62" s="15"/>
      <c r="D62" s="15"/>
      <c r="E62" s="15"/>
      <c r="F62" s="15"/>
      <c r="G62" s="15"/>
      <c r="H62" s="15"/>
      <c r="I62" s="15"/>
      <c r="J62" s="15"/>
      <c r="K62" s="15"/>
      <c r="L62" s="15"/>
      <c r="M62" s="15"/>
      <c r="N62" s="15"/>
    </row>
    <row r="63" spans="1:15" x14ac:dyDescent="0.2">
      <c r="B63" s="15"/>
      <c r="C63" s="15"/>
      <c r="D63" s="15"/>
      <c r="E63" s="15"/>
      <c r="F63" s="15"/>
      <c r="G63" s="15"/>
      <c r="H63" s="15"/>
      <c r="I63" s="15"/>
      <c r="J63" s="15"/>
      <c r="K63" s="15"/>
      <c r="L63" s="15"/>
      <c r="M63" s="15"/>
      <c r="N63" s="15"/>
    </row>
    <row r="64" spans="1:15" x14ac:dyDescent="0.2">
      <c r="B64" s="15"/>
      <c r="C64" s="15"/>
      <c r="D64" s="15"/>
      <c r="E64" s="15"/>
      <c r="F64" s="15"/>
      <c r="G64" s="15"/>
      <c r="H64" s="15"/>
      <c r="I64" s="15"/>
      <c r="J64" s="15"/>
      <c r="K64" s="15"/>
      <c r="L64" s="15"/>
      <c r="M64" s="15"/>
      <c r="N64" s="15"/>
    </row>
    <row r="65" spans="1:15" x14ac:dyDescent="0.2">
      <c r="B65" s="15"/>
      <c r="C65" s="15"/>
      <c r="D65" s="15"/>
      <c r="E65" s="15"/>
      <c r="F65" s="15"/>
      <c r="G65" s="15"/>
      <c r="H65" s="15"/>
      <c r="I65" s="15"/>
      <c r="J65" s="15"/>
      <c r="K65" s="15"/>
      <c r="L65" s="15"/>
      <c r="M65" s="15"/>
      <c r="N65" s="15"/>
    </row>
    <row r="66" spans="1:15" x14ac:dyDescent="0.2">
      <c r="B66" s="15"/>
      <c r="C66" s="15"/>
      <c r="D66" s="15"/>
      <c r="E66" s="15"/>
      <c r="F66" s="15"/>
      <c r="G66" s="15"/>
      <c r="H66" s="15"/>
      <c r="I66" s="15"/>
      <c r="J66" s="15"/>
      <c r="K66" s="15"/>
      <c r="L66" s="15"/>
      <c r="M66" s="15"/>
      <c r="N66" s="15"/>
    </row>
    <row r="67" spans="1:15" x14ac:dyDescent="0.2">
      <c r="B67" s="15"/>
      <c r="C67" s="15"/>
      <c r="D67" s="15"/>
      <c r="E67" s="15"/>
      <c r="F67" s="15"/>
      <c r="G67" s="15"/>
      <c r="H67" s="15"/>
      <c r="I67" s="15"/>
      <c r="J67" s="15"/>
      <c r="K67" s="15"/>
      <c r="L67" s="15"/>
      <c r="M67" s="15"/>
      <c r="N67" s="15"/>
    </row>
    <row r="68" spans="1:15" x14ac:dyDescent="0.2">
      <c r="B68" s="15"/>
      <c r="C68" s="15"/>
      <c r="D68" s="15"/>
      <c r="E68" s="15"/>
      <c r="F68" s="15"/>
      <c r="G68" s="15"/>
      <c r="H68" s="15"/>
      <c r="I68" s="15"/>
      <c r="J68" s="15"/>
      <c r="K68" s="15"/>
      <c r="L68" s="15"/>
      <c r="M68" s="15"/>
      <c r="N68" s="15"/>
    </row>
    <row r="69" spans="1:15" x14ac:dyDescent="0.2">
      <c r="B69" s="15"/>
      <c r="C69" s="15"/>
      <c r="D69" s="15"/>
      <c r="E69" s="15"/>
      <c r="F69" s="15"/>
      <c r="G69" s="15"/>
      <c r="H69" s="15"/>
      <c r="I69" s="15"/>
      <c r="J69" s="15"/>
      <c r="K69" s="15"/>
      <c r="L69" s="15"/>
      <c r="M69" s="15"/>
      <c r="N69" s="15"/>
    </row>
    <row r="70" spans="1:15" x14ac:dyDescent="0.2">
      <c r="B70" s="15"/>
      <c r="C70" s="15"/>
      <c r="D70" s="15"/>
      <c r="E70" s="15"/>
      <c r="F70" s="15"/>
      <c r="G70" s="15"/>
      <c r="H70" s="15"/>
      <c r="I70" s="15"/>
      <c r="J70" s="15"/>
      <c r="K70" s="15"/>
      <c r="L70" s="15"/>
      <c r="M70" s="15"/>
      <c r="N70" s="15"/>
    </row>
    <row r="71" spans="1:15" x14ac:dyDescent="0.2">
      <c r="B71" s="15"/>
      <c r="C71" s="15"/>
      <c r="D71" s="15"/>
      <c r="E71" s="15"/>
      <c r="F71" s="15"/>
      <c r="G71" s="15"/>
      <c r="H71" s="15"/>
      <c r="I71" s="15"/>
      <c r="J71" s="15"/>
      <c r="K71" s="15"/>
      <c r="L71" s="15"/>
      <c r="M71" s="15"/>
      <c r="N71" s="15"/>
    </row>
    <row r="72" spans="1:15" x14ac:dyDescent="0.2">
      <c r="B72" s="15"/>
      <c r="C72" s="15"/>
      <c r="D72" s="15"/>
      <c r="E72" s="15"/>
      <c r="F72" s="15"/>
      <c r="G72" s="15"/>
      <c r="H72" s="15"/>
      <c r="I72" s="15"/>
      <c r="J72" s="15"/>
      <c r="K72" s="15"/>
      <c r="L72" s="15"/>
      <c r="M72" s="15"/>
      <c r="N72" s="15"/>
    </row>
    <row r="73" spans="1:15" x14ac:dyDescent="0.2">
      <c r="B73" s="15"/>
      <c r="C73" s="15"/>
      <c r="D73" s="15"/>
      <c r="E73" s="15"/>
      <c r="F73" s="15"/>
      <c r="G73" s="15"/>
      <c r="H73" s="15"/>
      <c r="I73" s="15"/>
      <c r="J73" s="15"/>
      <c r="K73" s="15"/>
      <c r="L73" s="15"/>
      <c r="M73" s="15"/>
      <c r="N73" s="15"/>
    </row>
    <row r="74" spans="1:15" x14ac:dyDescent="0.2">
      <c r="A74" s="81"/>
      <c r="B74" s="81"/>
      <c r="C74" s="82"/>
      <c r="D74" s="82"/>
      <c r="E74" s="82"/>
      <c r="F74" s="82"/>
      <c r="G74" s="82"/>
      <c r="H74" s="82"/>
      <c r="I74" s="82"/>
      <c r="J74" s="82"/>
      <c r="K74" s="82"/>
      <c r="L74" s="85"/>
      <c r="M74" s="85"/>
      <c r="N74" s="85"/>
      <c r="O74" s="85"/>
    </row>
    <row r="75" spans="1:15" x14ac:dyDescent="0.2">
      <c r="B75" s="15"/>
      <c r="C75" s="15"/>
      <c r="D75" s="15"/>
      <c r="E75" s="15"/>
      <c r="F75" s="15"/>
      <c r="G75" s="15"/>
      <c r="H75" s="15"/>
      <c r="I75" s="15"/>
      <c r="J75" s="15"/>
      <c r="K75" s="15"/>
      <c r="L75" s="15"/>
      <c r="M75" s="15"/>
      <c r="N75" s="15"/>
    </row>
    <row r="76" spans="1:15" x14ac:dyDescent="0.2">
      <c r="B76" s="15"/>
      <c r="C76" s="15"/>
      <c r="D76" s="15"/>
      <c r="E76" s="15"/>
      <c r="F76" s="15"/>
      <c r="G76" s="15"/>
      <c r="H76" s="15"/>
      <c r="I76" s="15"/>
      <c r="J76" s="15"/>
      <c r="K76" s="15"/>
      <c r="L76" s="15"/>
      <c r="M76" s="15"/>
      <c r="N76" s="15"/>
    </row>
    <row r="77" spans="1:15" x14ac:dyDescent="0.2">
      <c r="B77" s="15"/>
      <c r="C77" s="15"/>
      <c r="D77" s="15"/>
      <c r="E77" s="15"/>
      <c r="F77" s="15"/>
      <c r="G77" s="15"/>
      <c r="H77" s="15"/>
      <c r="I77" s="15"/>
      <c r="J77" s="15"/>
      <c r="K77" s="15"/>
      <c r="L77" s="15"/>
      <c r="M77" s="15"/>
      <c r="N77" s="15"/>
    </row>
    <row r="78" spans="1:15" x14ac:dyDescent="0.2">
      <c r="B78" s="15"/>
      <c r="C78" s="15"/>
      <c r="D78" s="15"/>
      <c r="E78" s="15"/>
      <c r="F78" s="15"/>
      <c r="G78" s="15"/>
      <c r="H78" s="15"/>
      <c r="I78" s="15"/>
      <c r="J78" s="15"/>
      <c r="K78" s="15"/>
      <c r="L78" s="15"/>
      <c r="M78" s="15"/>
      <c r="N78" s="15"/>
    </row>
    <row r="118" spans="1:13" x14ac:dyDescent="0.2">
      <c r="A118" s="18" t="s">
        <v>21</v>
      </c>
      <c r="B118" s="16">
        <f t="shared" ref="B118:M118" si="16">B15/B9</f>
        <v>0.45454545454545453</v>
      </c>
      <c r="C118" s="16">
        <f t="shared" si="16"/>
        <v>0.44673539518900346</v>
      </c>
      <c r="D118" s="16">
        <f t="shared" si="16"/>
        <v>0.44012688342585249</v>
      </c>
      <c r="E118" s="16">
        <f t="shared" si="16"/>
        <v>0.43446244477172313</v>
      </c>
      <c r="F118" s="16">
        <f t="shared" si="16"/>
        <v>0.42955326460481097</v>
      </c>
      <c r="G118" s="16">
        <f t="shared" si="16"/>
        <v>0.42525773195876287</v>
      </c>
      <c r="H118" s="16">
        <f t="shared" si="16"/>
        <v>0.42146755609460279</v>
      </c>
      <c r="I118" s="16">
        <f t="shared" si="16"/>
        <v>0.41809851088201605</v>
      </c>
      <c r="J118" s="16">
        <f t="shared" si="16"/>
        <v>0.41508410200759632</v>
      </c>
      <c r="K118" s="16">
        <f t="shared" si="16"/>
        <v>0.41237113402061853</v>
      </c>
      <c r="L118" s="16">
        <f t="shared" si="16"/>
        <v>0.40991654393716248</v>
      </c>
      <c r="M118" s="16">
        <f t="shared" si="16"/>
        <v>0.40768509840674788</v>
      </c>
    </row>
    <row r="119" spans="1:13" x14ac:dyDescent="0.2">
      <c r="A119" s="18" t="s">
        <v>22</v>
      </c>
      <c r="B119" s="44">
        <f t="shared" ref="B119:M119" si="17">B17</f>
        <v>0.54545454545454541</v>
      </c>
      <c r="C119" s="44">
        <f t="shared" si="17"/>
        <v>0.5532646048109966</v>
      </c>
      <c r="D119" s="44">
        <f t="shared" si="17"/>
        <v>0.55987311657414751</v>
      </c>
      <c r="E119" s="44">
        <f t="shared" si="17"/>
        <v>0.56553755522827687</v>
      </c>
      <c r="F119" s="44">
        <f t="shared" si="17"/>
        <v>0.57044673539518898</v>
      </c>
      <c r="G119" s="44">
        <f t="shared" si="17"/>
        <v>0.57474226804123707</v>
      </c>
      <c r="H119" s="44">
        <f t="shared" si="17"/>
        <v>0.57853244390539726</v>
      </c>
      <c r="I119" s="44">
        <f t="shared" si="17"/>
        <v>0.58190148911798401</v>
      </c>
      <c r="J119" s="44">
        <f t="shared" si="17"/>
        <v>0.58491589799240373</v>
      </c>
      <c r="K119" s="44">
        <f t="shared" si="17"/>
        <v>0.58762886597938147</v>
      </c>
      <c r="L119" s="44">
        <f t="shared" si="17"/>
        <v>0.59008345606283752</v>
      </c>
      <c r="M119" s="44">
        <f t="shared" si="17"/>
        <v>0.59231490159325206</v>
      </c>
    </row>
    <row r="120" spans="1:13" x14ac:dyDescent="0.2">
      <c r="A120" s="18" t="s">
        <v>23</v>
      </c>
      <c r="B120" s="16">
        <f t="shared" ref="B120:M120" si="18">B48/B9</f>
        <v>0.62811621368322401</v>
      </c>
      <c r="C120" s="16">
        <f t="shared" si="18"/>
        <v>0.57577319587628861</v>
      </c>
      <c r="D120" s="16">
        <f t="shared" si="18"/>
        <v>0.53148295003965107</v>
      </c>
      <c r="E120" s="16">
        <f t="shared" si="18"/>
        <v>0.49351988217967602</v>
      </c>
      <c r="F120" s="16">
        <f t="shared" si="18"/>
        <v>0.54446735395189005</v>
      </c>
      <c r="G120" s="16">
        <f t="shared" si="18"/>
        <v>0.52074742268041241</v>
      </c>
      <c r="H120" s="16">
        <f t="shared" si="18"/>
        <v>0.49011522134627045</v>
      </c>
      <c r="I120" s="16">
        <f t="shared" si="18"/>
        <v>0.47434135166093927</v>
      </c>
      <c r="J120" s="16">
        <f t="shared" si="18"/>
        <v>0.43852414541508411</v>
      </c>
      <c r="K120" s="16">
        <f t="shared" si="18"/>
        <v>0.39597938144329897</v>
      </c>
      <c r="L120" s="16">
        <f t="shared" si="18"/>
        <v>0.37712322042218949</v>
      </c>
      <c r="M120" s="16">
        <f t="shared" si="18"/>
        <v>0.35998125585754454</v>
      </c>
    </row>
    <row r="121" spans="1:13" x14ac:dyDescent="0.2">
      <c r="A121" s="18" t="s">
        <v>59</v>
      </c>
      <c r="B121" s="44">
        <f t="shared" ref="B121:M121" si="19">B50</f>
        <v>-8.2661668228678542E-2</v>
      </c>
      <c r="C121" s="44">
        <f t="shared" si="19"/>
        <v>-2.2508591065292096E-2</v>
      </c>
      <c r="D121" s="44">
        <f t="shared" si="19"/>
        <v>2.8390166534496431E-2</v>
      </c>
      <c r="E121" s="44">
        <f t="shared" si="19"/>
        <v>7.2017673048600878E-2</v>
      </c>
      <c r="F121" s="44">
        <f t="shared" si="19"/>
        <v>2.597938144329897E-2</v>
      </c>
      <c r="G121" s="44">
        <f t="shared" si="19"/>
        <v>5.3994845360824745E-2</v>
      </c>
      <c r="H121" s="44">
        <f t="shared" si="19"/>
        <v>8.8417222559126749E-2</v>
      </c>
      <c r="I121" s="44">
        <f t="shared" si="19"/>
        <v>0.10756013745704468</v>
      </c>
      <c r="J121" s="44">
        <f t="shared" si="19"/>
        <v>0.14639175257731959</v>
      </c>
      <c r="K121" s="44">
        <f t="shared" si="19"/>
        <v>0.19164948453608247</v>
      </c>
      <c r="L121" s="44">
        <f t="shared" si="19"/>
        <v>0.212960235640648</v>
      </c>
      <c r="M121" s="44">
        <f t="shared" si="19"/>
        <v>0.23233364573570758</v>
      </c>
    </row>
    <row r="123" spans="1:13" x14ac:dyDescent="0.2">
      <c r="A123" s="18" t="s">
        <v>21</v>
      </c>
      <c r="D123" s="18"/>
      <c r="E123" s="45" t="s">
        <v>62</v>
      </c>
      <c r="F123" s="45" t="s">
        <v>63</v>
      </c>
      <c r="G123" s="45" t="s">
        <v>64</v>
      </c>
      <c r="H123" s="45" t="s">
        <v>65</v>
      </c>
      <c r="I123" s="45" t="s">
        <v>17</v>
      </c>
    </row>
    <row r="124" spans="1:13" x14ac:dyDescent="0.2">
      <c r="A124" s="18" t="s">
        <v>60</v>
      </c>
      <c r="B124" s="43">
        <f>N11</f>
        <v>148500</v>
      </c>
      <c r="D124" s="18" t="s">
        <v>13</v>
      </c>
      <c r="E124" s="19">
        <f>SUM(B49:D49)</f>
        <v>-1965</v>
      </c>
      <c r="F124" s="19">
        <f>SUM(E49:G49)</f>
        <v>5485</v>
      </c>
      <c r="G124" s="19">
        <f>SUM(H49:J49)</f>
        <v>15085</v>
      </c>
      <c r="H124" s="19">
        <f>SUM(K49:M49)</f>
        <v>32535</v>
      </c>
      <c r="I124" s="19">
        <f>SUM(E124:H124)</f>
        <v>51140</v>
      </c>
    </row>
    <row r="125" spans="1:13" x14ac:dyDescent="0.2">
      <c r="A125" s="18" t="s">
        <v>61</v>
      </c>
      <c r="B125" s="43">
        <f>N12</f>
        <v>24750</v>
      </c>
      <c r="D125" s="18" t="s">
        <v>12</v>
      </c>
      <c r="E125" s="19">
        <f>SUM(B6:D6)</f>
        <v>90000</v>
      </c>
      <c r="F125" s="19">
        <f>SUM(E6:G6)</f>
        <v>112500</v>
      </c>
      <c r="G125" s="19">
        <f>SUM(H6:J6)</f>
        <v>135000</v>
      </c>
      <c r="H125" s="19">
        <f>SUM(K6:M6)</f>
        <v>157500</v>
      </c>
      <c r="I125" s="19">
        <f>SUM(E125:H125)</f>
        <v>495000</v>
      </c>
    </row>
    <row r="126" spans="1:13" x14ac:dyDescent="0.2">
      <c r="A126" s="18" t="s">
        <v>24</v>
      </c>
      <c r="B126" s="43">
        <f>N13</f>
        <v>30000</v>
      </c>
    </row>
  </sheetData>
  <sheetProtection selectLockedCells="1" selectUnlockedCells="1"/>
  <mergeCells count="7">
    <mergeCell ref="A2:O2"/>
    <mergeCell ref="A3:O3"/>
    <mergeCell ref="A1:O1"/>
    <mergeCell ref="A74:O74"/>
    <mergeCell ref="A52:O52"/>
    <mergeCell ref="A53:O53"/>
    <mergeCell ref="A54:O54"/>
  </mergeCells>
  <phoneticPr fontId="13" type="noConversion"/>
  <printOptions horizontalCentered="1"/>
  <pageMargins left="0.5" right="0.5" top="0.4" bottom="0.52" header="0.4" footer="0.18"/>
  <pageSetup scale="94" orientation="landscape" horizontalDpi="300" verticalDpi="300" r:id="rId1"/>
  <headerFooter alignWithMargins="0">
    <oddFooter xml:space="preserve">&amp;C&amp;8© 2003 The One Page Business Plan Company.  All Rights Reserved.  For additional information on other products or services visit www.onepagebusinessplan.com&amp;10
</oddFooter>
  </headerFooter>
  <colBreaks count="1" manualBreakCount="1">
    <brk id="1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1"/>
  </sheetPr>
  <dimension ref="A1:O121"/>
  <sheetViews>
    <sheetView showGridLines="0" topLeftCell="A50" zoomScaleNormal="100" zoomScaleSheetLayoutView="100" workbookViewId="0">
      <selection activeCell="P62" sqref="P62"/>
    </sheetView>
  </sheetViews>
  <sheetFormatPr defaultRowHeight="12.75" x14ac:dyDescent="0.2"/>
  <cols>
    <col min="1" max="1" width="18.42578125" style="18" customWidth="1"/>
    <col min="2" max="13" width="8.7109375" style="11" customWidth="1"/>
    <col min="14" max="14" width="9.85546875" style="11" customWidth="1"/>
    <col min="15" max="16384" width="9.140625" style="61"/>
  </cols>
  <sheetData>
    <row r="1" spans="1:15" s="63" customFormat="1" ht="15" x14ac:dyDescent="0.25">
      <c r="A1" s="89" t="s">
        <v>92</v>
      </c>
      <c r="B1" s="89"/>
      <c r="C1" s="90"/>
      <c r="D1" s="90"/>
      <c r="E1" s="90"/>
      <c r="F1" s="90"/>
      <c r="G1" s="90"/>
      <c r="H1" s="90"/>
      <c r="I1" s="90"/>
      <c r="J1" s="90"/>
      <c r="K1" s="90"/>
      <c r="L1" s="90"/>
      <c r="M1" s="90"/>
      <c r="N1" s="90"/>
      <c r="O1" s="90"/>
    </row>
    <row r="2" spans="1:15" s="63" customFormat="1" x14ac:dyDescent="0.2">
      <c r="A2" s="87" t="s">
        <v>98</v>
      </c>
      <c r="B2" s="87"/>
      <c r="C2" s="88"/>
      <c r="D2" s="88"/>
      <c r="E2" s="88"/>
      <c r="F2" s="88"/>
      <c r="G2" s="88"/>
      <c r="H2" s="88"/>
      <c r="I2" s="88"/>
      <c r="J2" s="88"/>
      <c r="K2" s="88"/>
      <c r="L2" s="88"/>
      <c r="M2" s="88"/>
      <c r="N2" s="88"/>
      <c r="O2" s="88"/>
    </row>
    <row r="3" spans="1:15" s="63" customFormat="1" x14ac:dyDescent="0.2">
      <c r="A3" s="87" t="s">
        <v>99</v>
      </c>
      <c r="B3" s="87"/>
      <c r="C3" s="88"/>
      <c r="D3" s="88"/>
      <c r="E3" s="88"/>
      <c r="F3" s="88"/>
      <c r="G3" s="88"/>
      <c r="H3" s="88"/>
      <c r="I3" s="88"/>
      <c r="J3" s="88"/>
      <c r="K3" s="88"/>
      <c r="L3" s="88"/>
      <c r="M3" s="88"/>
      <c r="N3" s="88"/>
      <c r="O3" s="88"/>
    </row>
    <row r="4" spans="1:15" s="63" customFormat="1" ht="6.75" customHeight="1" x14ac:dyDescent="0.2">
      <c r="A4" s="13"/>
      <c r="B4" s="2"/>
      <c r="C4" s="10"/>
      <c r="D4" s="10"/>
      <c r="E4" s="10"/>
      <c r="F4" s="10"/>
      <c r="G4" s="10"/>
      <c r="H4" s="10"/>
      <c r="I4" s="10"/>
      <c r="J4" s="10"/>
      <c r="K4" s="10"/>
      <c r="L4" s="10"/>
      <c r="M4" s="10"/>
      <c r="N4" s="10"/>
      <c r="O4" s="59"/>
    </row>
    <row r="5" spans="1:15" s="60" customFormat="1" x14ac:dyDescent="0.2">
      <c r="A5" s="13"/>
      <c r="B5" s="9" t="s">
        <v>3</v>
      </c>
      <c r="C5" s="9" t="s">
        <v>4</v>
      </c>
      <c r="D5" s="9" t="s">
        <v>5</v>
      </c>
      <c r="E5" s="9" t="s">
        <v>6</v>
      </c>
      <c r="F5" s="9" t="s">
        <v>7</v>
      </c>
      <c r="G5" s="9" t="s">
        <v>8</v>
      </c>
      <c r="H5" s="9" t="s">
        <v>9</v>
      </c>
      <c r="I5" s="9" t="s">
        <v>10</v>
      </c>
      <c r="J5" s="9" t="s">
        <v>11</v>
      </c>
      <c r="K5" s="9" t="s">
        <v>14</v>
      </c>
      <c r="L5" s="9" t="s">
        <v>15</v>
      </c>
      <c r="M5" s="9" t="s">
        <v>16</v>
      </c>
      <c r="N5" s="14" t="s">
        <v>17</v>
      </c>
    </row>
    <row r="6" spans="1:15" x14ac:dyDescent="0.2">
      <c r="A6" s="20" t="s">
        <v>93</v>
      </c>
      <c r="B6" s="47">
        <v>3500</v>
      </c>
      <c r="C6" s="47">
        <f t="shared" ref="C6:M6" si="0">B6+500</f>
        <v>4000</v>
      </c>
      <c r="D6" s="47">
        <f t="shared" si="0"/>
        <v>4500</v>
      </c>
      <c r="E6" s="47">
        <f t="shared" si="0"/>
        <v>5000</v>
      </c>
      <c r="F6" s="47">
        <f t="shared" si="0"/>
        <v>5500</v>
      </c>
      <c r="G6" s="47">
        <f t="shared" si="0"/>
        <v>6000</v>
      </c>
      <c r="H6" s="47">
        <f t="shared" si="0"/>
        <v>6500</v>
      </c>
      <c r="I6" s="47">
        <f t="shared" si="0"/>
        <v>7000</v>
      </c>
      <c r="J6" s="47">
        <f t="shared" si="0"/>
        <v>7500</v>
      </c>
      <c r="K6" s="47">
        <f t="shared" si="0"/>
        <v>8000</v>
      </c>
      <c r="L6" s="47">
        <f t="shared" si="0"/>
        <v>8500</v>
      </c>
      <c r="M6" s="47">
        <f t="shared" si="0"/>
        <v>9000</v>
      </c>
      <c r="N6" s="22">
        <f>SUM(B6:M6)</f>
        <v>75000</v>
      </c>
    </row>
    <row r="7" spans="1:15" ht="11.25" customHeight="1" x14ac:dyDescent="0.2">
      <c r="A7" s="53" t="s">
        <v>55</v>
      </c>
      <c r="B7" s="48"/>
      <c r="C7" s="48"/>
      <c r="D7" s="48"/>
      <c r="E7" s="48"/>
      <c r="F7" s="48"/>
      <c r="G7" s="48"/>
      <c r="H7" s="48"/>
      <c r="I7" s="48"/>
      <c r="J7" s="48"/>
      <c r="K7" s="48"/>
      <c r="L7" s="48"/>
      <c r="M7" s="48"/>
      <c r="N7" s="24">
        <f>SUM(B7:M7)</f>
        <v>0</v>
      </c>
    </row>
    <row r="8" spans="1:15" ht="11.25" customHeight="1" x14ac:dyDescent="0.2">
      <c r="A8" s="53" t="s">
        <v>56</v>
      </c>
      <c r="B8" s="49"/>
      <c r="C8" s="49"/>
      <c r="D8" s="49"/>
      <c r="E8" s="49"/>
      <c r="F8" s="49"/>
      <c r="G8" s="49"/>
      <c r="H8" s="49"/>
      <c r="I8" s="49"/>
      <c r="J8" s="49"/>
      <c r="K8" s="49"/>
      <c r="L8" s="49"/>
      <c r="M8" s="49"/>
      <c r="N8" s="42">
        <f>SUM(B8:M8)</f>
        <v>0</v>
      </c>
    </row>
    <row r="9" spans="1:15" ht="11.25" customHeight="1" x14ac:dyDescent="0.2">
      <c r="A9" s="23" t="s">
        <v>20</v>
      </c>
      <c r="B9" s="21">
        <f t="shared" ref="B9:N9" si="1">SUM(B6:B8)</f>
        <v>3500</v>
      </c>
      <c r="C9" s="21">
        <f t="shared" si="1"/>
        <v>4000</v>
      </c>
      <c r="D9" s="21">
        <f t="shared" si="1"/>
        <v>4500</v>
      </c>
      <c r="E9" s="21">
        <f t="shared" si="1"/>
        <v>5000</v>
      </c>
      <c r="F9" s="21">
        <f t="shared" si="1"/>
        <v>5500</v>
      </c>
      <c r="G9" s="21">
        <f t="shared" si="1"/>
        <v>6000</v>
      </c>
      <c r="H9" s="21">
        <f t="shared" si="1"/>
        <v>6500</v>
      </c>
      <c r="I9" s="21">
        <f t="shared" si="1"/>
        <v>7000</v>
      </c>
      <c r="J9" s="21">
        <f t="shared" si="1"/>
        <v>7500</v>
      </c>
      <c r="K9" s="21">
        <f t="shared" si="1"/>
        <v>8000</v>
      </c>
      <c r="L9" s="21">
        <f t="shared" si="1"/>
        <v>8500</v>
      </c>
      <c r="M9" s="21">
        <f t="shared" si="1"/>
        <v>9000</v>
      </c>
      <c r="N9" s="21">
        <f t="shared" si="1"/>
        <v>75000</v>
      </c>
    </row>
    <row r="10" spans="1:15" ht="24.75" customHeight="1" x14ac:dyDescent="0.2">
      <c r="A10" s="36" t="s">
        <v>23</v>
      </c>
      <c r="B10" s="37"/>
      <c r="C10" s="37"/>
      <c r="D10" s="37"/>
      <c r="E10" s="37"/>
      <c r="F10" s="37"/>
      <c r="G10" s="37"/>
      <c r="H10" s="37"/>
      <c r="I10" s="37"/>
      <c r="J10" s="37"/>
      <c r="K10" s="37"/>
      <c r="L10" s="37"/>
      <c r="M10" s="37"/>
      <c r="N10" s="38"/>
    </row>
    <row r="11" spans="1:15" ht="11.25" customHeight="1" x14ac:dyDescent="0.2">
      <c r="A11" s="54" t="s">
        <v>30</v>
      </c>
      <c r="B11" s="51">
        <v>1800</v>
      </c>
      <c r="C11" s="51">
        <v>1800</v>
      </c>
      <c r="D11" s="51">
        <v>1800</v>
      </c>
      <c r="E11" s="51">
        <v>2500</v>
      </c>
      <c r="F11" s="51">
        <v>2750</v>
      </c>
      <c r="G11" s="51">
        <v>2750</v>
      </c>
      <c r="H11" s="51">
        <v>3000</v>
      </c>
      <c r="I11" s="51">
        <v>3500</v>
      </c>
      <c r="J11" s="51">
        <v>3500</v>
      </c>
      <c r="K11" s="51">
        <v>4500</v>
      </c>
      <c r="L11" s="51">
        <v>4500</v>
      </c>
      <c r="M11" s="51">
        <v>4500</v>
      </c>
      <c r="N11" s="38">
        <f>SUM(B11:M11)</f>
        <v>36900</v>
      </c>
    </row>
    <row r="12" spans="1:15" ht="11.25" customHeight="1" x14ac:dyDescent="0.2">
      <c r="A12" s="54" t="s">
        <v>34</v>
      </c>
      <c r="B12" s="51"/>
      <c r="C12" s="51"/>
      <c r="D12" s="51"/>
      <c r="E12" s="51"/>
      <c r="F12" s="51"/>
      <c r="G12" s="51"/>
      <c r="H12" s="51"/>
      <c r="I12" s="51"/>
      <c r="J12" s="51"/>
      <c r="K12" s="51"/>
      <c r="L12" s="51"/>
      <c r="M12" s="51"/>
      <c r="N12" s="38">
        <f>SUM(B12:M12)</f>
        <v>0</v>
      </c>
    </row>
    <row r="13" spans="1:15" ht="11.25" customHeight="1" x14ac:dyDescent="0.2">
      <c r="A13" s="54" t="s">
        <v>31</v>
      </c>
      <c r="B13" s="51">
        <f>B11*0.1</f>
        <v>180</v>
      </c>
      <c r="C13" s="51">
        <f t="shared" ref="C13:M13" si="2">C11*0.1</f>
        <v>180</v>
      </c>
      <c r="D13" s="51">
        <f t="shared" si="2"/>
        <v>180</v>
      </c>
      <c r="E13" s="51">
        <f t="shared" si="2"/>
        <v>250</v>
      </c>
      <c r="F13" s="51">
        <f t="shared" si="2"/>
        <v>275</v>
      </c>
      <c r="G13" s="51">
        <f t="shared" si="2"/>
        <v>275</v>
      </c>
      <c r="H13" s="51">
        <f t="shared" si="2"/>
        <v>300</v>
      </c>
      <c r="I13" s="51">
        <f t="shared" si="2"/>
        <v>350</v>
      </c>
      <c r="J13" s="51">
        <f t="shared" si="2"/>
        <v>350</v>
      </c>
      <c r="K13" s="51">
        <f t="shared" si="2"/>
        <v>450</v>
      </c>
      <c r="L13" s="51">
        <f t="shared" si="2"/>
        <v>450</v>
      </c>
      <c r="M13" s="51">
        <f t="shared" si="2"/>
        <v>450</v>
      </c>
      <c r="N13" s="38">
        <f>SUM(B13:M13)</f>
        <v>3690</v>
      </c>
    </row>
    <row r="14" spans="1:15" ht="11.25" customHeight="1" x14ac:dyDescent="0.2">
      <c r="A14" s="54" t="s">
        <v>32</v>
      </c>
      <c r="B14" s="51">
        <v>350</v>
      </c>
      <c r="C14" s="51">
        <v>350</v>
      </c>
      <c r="D14" s="51">
        <v>350</v>
      </c>
      <c r="E14" s="51">
        <v>350</v>
      </c>
      <c r="F14" s="51">
        <v>350</v>
      </c>
      <c r="G14" s="51">
        <v>350</v>
      </c>
      <c r="H14" s="51">
        <v>350</v>
      </c>
      <c r="I14" s="51">
        <v>350</v>
      </c>
      <c r="J14" s="51">
        <v>350</v>
      </c>
      <c r="K14" s="51">
        <v>350</v>
      </c>
      <c r="L14" s="51">
        <v>350</v>
      </c>
      <c r="M14" s="51">
        <v>350</v>
      </c>
      <c r="N14" s="38">
        <f>SUM(B14:M14)</f>
        <v>4200</v>
      </c>
    </row>
    <row r="15" spans="1:15" ht="6" customHeight="1" x14ac:dyDescent="0.2">
      <c r="A15" s="54"/>
      <c r="B15" s="52"/>
      <c r="C15" s="52"/>
      <c r="D15" s="52"/>
      <c r="E15" s="52"/>
      <c r="F15" s="52"/>
      <c r="G15" s="52"/>
      <c r="H15" s="52"/>
      <c r="I15" s="52"/>
      <c r="J15" s="52"/>
      <c r="K15" s="52"/>
      <c r="L15" s="52"/>
      <c r="M15" s="52"/>
      <c r="N15" s="41"/>
    </row>
    <row r="16" spans="1:15" ht="11.25" customHeight="1" x14ac:dyDescent="0.2">
      <c r="A16" s="39" t="s">
        <v>86</v>
      </c>
      <c r="B16" s="37">
        <f t="shared" ref="B16:N16" si="3">SUM(B11:B15)</f>
        <v>2330</v>
      </c>
      <c r="C16" s="37">
        <f t="shared" si="3"/>
        <v>2330</v>
      </c>
      <c r="D16" s="37">
        <f t="shared" si="3"/>
        <v>2330</v>
      </c>
      <c r="E16" s="37">
        <f t="shared" si="3"/>
        <v>3100</v>
      </c>
      <c r="F16" s="37">
        <f t="shared" si="3"/>
        <v>3375</v>
      </c>
      <c r="G16" s="37">
        <f t="shared" si="3"/>
        <v>3375</v>
      </c>
      <c r="H16" s="37">
        <f t="shared" si="3"/>
        <v>3650</v>
      </c>
      <c r="I16" s="37">
        <f t="shared" si="3"/>
        <v>4200</v>
      </c>
      <c r="J16" s="37">
        <f t="shared" si="3"/>
        <v>4200</v>
      </c>
      <c r="K16" s="37">
        <f t="shared" si="3"/>
        <v>5300</v>
      </c>
      <c r="L16" s="37">
        <f t="shared" si="3"/>
        <v>5300</v>
      </c>
      <c r="M16" s="37">
        <f t="shared" si="3"/>
        <v>5300</v>
      </c>
      <c r="N16" s="37">
        <f t="shared" si="3"/>
        <v>44790</v>
      </c>
    </row>
    <row r="17" spans="1:14" s="62" customFormat="1" ht="12.75" customHeight="1" x14ac:dyDescent="0.2">
      <c r="A17" s="58" t="s">
        <v>83</v>
      </c>
      <c r="B17" s="65">
        <f t="shared" ref="B17:N17" si="4">B16/B9</f>
        <v>0.6657142857142857</v>
      </c>
      <c r="C17" s="65">
        <f t="shared" si="4"/>
        <v>0.58250000000000002</v>
      </c>
      <c r="D17" s="65">
        <f t="shared" si="4"/>
        <v>0.51777777777777778</v>
      </c>
      <c r="E17" s="65">
        <f t="shared" si="4"/>
        <v>0.62</v>
      </c>
      <c r="F17" s="65">
        <f t="shared" si="4"/>
        <v>0.61363636363636365</v>
      </c>
      <c r="G17" s="65">
        <f t="shared" si="4"/>
        <v>0.5625</v>
      </c>
      <c r="H17" s="65">
        <f t="shared" si="4"/>
        <v>0.56153846153846154</v>
      </c>
      <c r="I17" s="65">
        <f t="shared" si="4"/>
        <v>0.6</v>
      </c>
      <c r="J17" s="65">
        <f t="shared" si="4"/>
        <v>0.56000000000000005</v>
      </c>
      <c r="K17" s="65">
        <f t="shared" si="4"/>
        <v>0.66249999999999998</v>
      </c>
      <c r="L17" s="65">
        <f t="shared" si="4"/>
        <v>0.62352941176470589</v>
      </c>
      <c r="M17" s="65">
        <f t="shared" si="4"/>
        <v>0.58888888888888891</v>
      </c>
      <c r="N17" s="65">
        <f t="shared" si="4"/>
        <v>0.59719999999999995</v>
      </c>
    </row>
    <row r="18" spans="1:14" ht="6" customHeight="1" x14ac:dyDescent="0.2">
      <c r="A18" s="39"/>
      <c r="B18" s="37"/>
      <c r="C18" s="37"/>
      <c r="D18" s="37"/>
      <c r="E18" s="37"/>
      <c r="F18" s="37"/>
      <c r="G18" s="37"/>
      <c r="H18" s="37"/>
      <c r="I18" s="37"/>
      <c r="J18" s="37"/>
      <c r="K18" s="37"/>
      <c r="L18" s="37"/>
      <c r="M18" s="37"/>
      <c r="N18" s="38"/>
    </row>
    <row r="19" spans="1:14" ht="11.25" customHeight="1" x14ac:dyDescent="0.2">
      <c r="A19" s="54" t="s">
        <v>49</v>
      </c>
      <c r="B19" s="51">
        <v>100</v>
      </c>
      <c r="C19" s="51">
        <v>100</v>
      </c>
      <c r="D19" s="51">
        <v>100</v>
      </c>
      <c r="E19" s="51">
        <v>100</v>
      </c>
      <c r="F19" s="51">
        <v>100</v>
      </c>
      <c r="G19" s="51">
        <v>100</v>
      </c>
      <c r="H19" s="51">
        <v>100</v>
      </c>
      <c r="I19" s="51">
        <v>100</v>
      </c>
      <c r="J19" s="51">
        <v>100</v>
      </c>
      <c r="K19" s="51">
        <v>100</v>
      </c>
      <c r="L19" s="51">
        <v>100</v>
      </c>
      <c r="M19" s="51">
        <v>100</v>
      </c>
      <c r="N19" s="38">
        <f t="shared" ref="N19:N37" si="5">SUM(B19:M19)</f>
        <v>1200</v>
      </c>
    </row>
    <row r="20" spans="1:14" ht="11.25" customHeight="1" x14ac:dyDescent="0.2">
      <c r="A20" s="54" t="s">
        <v>35</v>
      </c>
      <c r="B20" s="51"/>
      <c r="C20" s="51"/>
      <c r="D20" s="51"/>
      <c r="E20" s="51"/>
      <c r="F20" s="51"/>
      <c r="G20" s="51"/>
      <c r="H20" s="51"/>
      <c r="I20" s="51"/>
      <c r="J20" s="51"/>
      <c r="K20" s="51"/>
      <c r="L20" s="51"/>
      <c r="M20" s="51"/>
      <c r="N20" s="38">
        <f t="shared" si="5"/>
        <v>0</v>
      </c>
    </row>
    <row r="21" spans="1:14" ht="11.25" customHeight="1" x14ac:dyDescent="0.2">
      <c r="A21" s="54" t="s">
        <v>52</v>
      </c>
      <c r="B21" s="51">
        <v>50</v>
      </c>
      <c r="C21" s="51">
        <v>50</v>
      </c>
      <c r="D21" s="51">
        <v>50</v>
      </c>
      <c r="E21" s="51">
        <v>50</v>
      </c>
      <c r="F21" s="51">
        <v>50</v>
      </c>
      <c r="G21" s="51">
        <v>50</v>
      </c>
      <c r="H21" s="51">
        <v>50</v>
      </c>
      <c r="I21" s="51">
        <v>50</v>
      </c>
      <c r="J21" s="51">
        <v>50</v>
      </c>
      <c r="K21" s="51">
        <v>50</v>
      </c>
      <c r="L21" s="51">
        <v>50</v>
      </c>
      <c r="M21" s="51">
        <v>50</v>
      </c>
      <c r="N21" s="38">
        <f t="shared" si="5"/>
        <v>600</v>
      </c>
    </row>
    <row r="22" spans="1:14" ht="11.25" customHeight="1" x14ac:dyDescent="0.2">
      <c r="A22" s="54" t="s">
        <v>51</v>
      </c>
      <c r="B22" s="51">
        <v>25</v>
      </c>
      <c r="C22" s="51">
        <v>25</v>
      </c>
      <c r="D22" s="51">
        <v>25</v>
      </c>
      <c r="E22" s="51">
        <v>25</v>
      </c>
      <c r="F22" s="51">
        <v>25</v>
      </c>
      <c r="G22" s="51">
        <v>25</v>
      </c>
      <c r="H22" s="51">
        <v>25</v>
      </c>
      <c r="I22" s="51">
        <v>25</v>
      </c>
      <c r="J22" s="51">
        <v>25</v>
      </c>
      <c r="K22" s="51">
        <v>25</v>
      </c>
      <c r="L22" s="51">
        <v>25</v>
      </c>
      <c r="M22" s="51">
        <v>25</v>
      </c>
      <c r="N22" s="38">
        <f t="shared" si="5"/>
        <v>300</v>
      </c>
    </row>
    <row r="23" spans="1:14" ht="11.25" customHeight="1" x14ac:dyDescent="0.2">
      <c r="A23" s="54" t="s">
        <v>50</v>
      </c>
      <c r="B23" s="51">
        <v>100</v>
      </c>
      <c r="C23" s="51">
        <v>100</v>
      </c>
      <c r="D23" s="51">
        <v>100</v>
      </c>
      <c r="E23" s="51">
        <v>100</v>
      </c>
      <c r="F23" s="51">
        <v>100</v>
      </c>
      <c r="G23" s="51">
        <v>100</v>
      </c>
      <c r="H23" s="51">
        <v>100</v>
      </c>
      <c r="I23" s="51">
        <v>100</v>
      </c>
      <c r="J23" s="51">
        <v>100</v>
      </c>
      <c r="K23" s="51">
        <v>100</v>
      </c>
      <c r="L23" s="51">
        <v>100</v>
      </c>
      <c r="M23" s="51">
        <v>100</v>
      </c>
      <c r="N23" s="38">
        <f t="shared" si="5"/>
        <v>1200</v>
      </c>
    </row>
    <row r="24" spans="1:14" ht="11.25" customHeight="1" x14ac:dyDescent="0.2">
      <c r="A24" s="54" t="s">
        <v>47</v>
      </c>
      <c r="B24" s="51"/>
      <c r="C24" s="51"/>
      <c r="D24" s="51"/>
      <c r="E24" s="51"/>
      <c r="F24" s="51"/>
      <c r="G24" s="51"/>
      <c r="H24" s="51"/>
      <c r="I24" s="51"/>
      <c r="J24" s="51"/>
      <c r="K24" s="51"/>
      <c r="L24" s="51"/>
      <c r="M24" s="51"/>
      <c r="N24" s="38">
        <f t="shared" si="5"/>
        <v>0</v>
      </c>
    </row>
    <row r="25" spans="1:14" ht="11.25" customHeight="1" x14ac:dyDescent="0.2">
      <c r="A25" s="54" t="s">
        <v>37</v>
      </c>
      <c r="B25" s="51"/>
      <c r="C25" s="51"/>
      <c r="D25" s="51"/>
      <c r="E25" s="51"/>
      <c r="F25" s="51"/>
      <c r="G25" s="51"/>
      <c r="H25" s="51"/>
      <c r="I25" s="51"/>
      <c r="J25" s="51"/>
      <c r="K25" s="51"/>
      <c r="L25" s="51"/>
      <c r="M25" s="51"/>
      <c r="N25" s="38">
        <f t="shared" si="5"/>
        <v>0</v>
      </c>
    </row>
    <row r="26" spans="1:14" ht="11.25" customHeight="1" x14ac:dyDescent="0.2">
      <c r="A26" s="54" t="s">
        <v>39</v>
      </c>
      <c r="B26" s="51">
        <v>150</v>
      </c>
      <c r="C26" s="51">
        <v>150</v>
      </c>
      <c r="D26" s="51">
        <v>150</v>
      </c>
      <c r="E26" s="51">
        <v>150</v>
      </c>
      <c r="F26" s="51">
        <v>150</v>
      </c>
      <c r="G26" s="51">
        <v>150</v>
      </c>
      <c r="H26" s="51">
        <v>150</v>
      </c>
      <c r="I26" s="51">
        <v>150</v>
      </c>
      <c r="J26" s="51">
        <v>1500</v>
      </c>
      <c r="K26" s="51">
        <v>150</v>
      </c>
      <c r="L26" s="51">
        <v>150</v>
      </c>
      <c r="M26" s="51">
        <v>150</v>
      </c>
      <c r="N26" s="38">
        <f t="shared" si="5"/>
        <v>3150</v>
      </c>
    </row>
    <row r="27" spans="1:14" ht="11.25" customHeight="1" x14ac:dyDescent="0.2">
      <c r="A27" s="54" t="s">
        <v>48</v>
      </c>
      <c r="B27" s="51"/>
      <c r="C27" s="51"/>
      <c r="D27" s="51"/>
      <c r="E27" s="51"/>
      <c r="F27" s="51"/>
      <c r="G27" s="51"/>
      <c r="H27" s="51"/>
      <c r="I27" s="51"/>
      <c r="J27" s="51"/>
      <c r="K27" s="51"/>
      <c r="L27" s="51"/>
      <c r="M27" s="51"/>
      <c r="N27" s="38">
        <f t="shared" si="5"/>
        <v>0</v>
      </c>
    </row>
    <row r="28" spans="1:14" ht="11.25" customHeight="1" x14ac:dyDescent="0.2">
      <c r="A28" s="54" t="s">
        <v>44</v>
      </c>
      <c r="B28" s="51">
        <v>100</v>
      </c>
      <c r="C28" s="51">
        <v>250</v>
      </c>
      <c r="D28" s="51">
        <v>500</v>
      </c>
      <c r="E28" s="51">
        <v>500</v>
      </c>
      <c r="F28" s="51">
        <v>500</v>
      </c>
      <c r="G28" s="51">
        <v>1000</v>
      </c>
      <c r="H28" s="51">
        <v>1000</v>
      </c>
      <c r="I28" s="51">
        <v>500</v>
      </c>
      <c r="J28" s="51">
        <v>750</v>
      </c>
      <c r="K28" s="51">
        <v>500</v>
      </c>
      <c r="L28" s="51">
        <v>500</v>
      </c>
      <c r="M28" s="51">
        <v>500</v>
      </c>
      <c r="N28" s="38">
        <f t="shared" si="5"/>
        <v>6600</v>
      </c>
    </row>
    <row r="29" spans="1:14" ht="11.25" customHeight="1" x14ac:dyDescent="0.2">
      <c r="A29" s="54" t="s">
        <v>43</v>
      </c>
      <c r="B29" s="51">
        <v>75</v>
      </c>
      <c r="C29" s="51">
        <v>75</v>
      </c>
      <c r="D29" s="51">
        <v>75</v>
      </c>
      <c r="E29" s="51">
        <v>75</v>
      </c>
      <c r="F29" s="51">
        <v>75</v>
      </c>
      <c r="G29" s="51">
        <v>75</v>
      </c>
      <c r="H29" s="51">
        <v>75</v>
      </c>
      <c r="I29" s="51">
        <v>75</v>
      </c>
      <c r="J29" s="51">
        <v>75</v>
      </c>
      <c r="K29" s="51">
        <v>75</v>
      </c>
      <c r="L29" s="51">
        <v>75</v>
      </c>
      <c r="M29" s="51">
        <v>75</v>
      </c>
      <c r="N29" s="38">
        <f t="shared" si="5"/>
        <v>900</v>
      </c>
    </row>
    <row r="30" spans="1:14" ht="11.25" customHeight="1" x14ac:dyDescent="0.2">
      <c r="A30" s="54" t="s">
        <v>40</v>
      </c>
      <c r="B30" s="51"/>
      <c r="C30" s="51"/>
      <c r="D30" s="51"/>
      <c r="E30" s="51"/>
      <c r="F30" s="51"/>
      <c r="G30" s="51"/>
      <c r="H30" s="51"/>
      <c r="I30" s="51"/>
      <c r="J30" s="51"/>
      <c r="K30" s="51"/>
      <c r="L30" s="51"/>
      <c r="M30" s="51"/>
      <c r="N30" s="38">
        <f t="shared" si="5"/>
        <v>0</v>
      </c>
    </row>
    <row r="31" spans="1:14" ht="11.25" customHeight="1" x14ac:dyDescent="0.2">
      <c r="A31" s="54" t="s">
        <v>38</v>
      </c>
      <c r="B31" s="51">
        <v>100</v>
      </c>
      <c r="C31" s="51">
        <v>100</v>
      </c>
      <c r="D31" s="51">
        <v>100</v>
      </c>
      <c r="E31" s="51">
        <v>100</v>
      </c>
      <c r="F31" s="51">
        <v>100</v>
      </c>
      <c r="G31" s="51">
        <v>100</v>
      </c>
      <c r="H31" s="51">
        <v>100</v>
      </c>
      <c r="I31" s="51">
        <v>100</v>
      </c>
      <c r="J31" s="51">
        <v>100</v>
      </c>
      <c r="K31" s="51">
        <v>100</v>
      </c>
      <c r="L31" s="51">
        <v>100</v>
      </c>
      <c r="M31" s="51">
        <v>100</v>
      </c>
      <c r="N31" s="38">
        <f t="shared" si="5"/>
        <v>1200</v>
      </c>
    </row>
    <row r="32" spans="1:14" ht="11.25" customHeight="1" x14ac:dyDescent="0.2">
      <c r="A32" s="54" t="s">
        <v>66</v>
      </c>
      <c r="B32" s="51"/>
      <c r="C32" s="51"/>
      <c r="D32" s="51"/>
      <c r="E32" s="51"/>
      <c r="F32" s="51"/>
      <c r="G32" s="51"/>
      <c r="H32" s="51"/>
      <c r="I32" s="51"/>
      <c r="J32" s="51"/>
      <c r="K32" s="51"/>
      <c r="L32" s="51"/>
      <c r="M32" s="51"/>
      <c r="N32" s="38">
        <f t="shared" si="5"/>
        <v>0</v>
      </c>
    </row>
    <row r="33" spans="1:15" ht="11.25" customHeight="1" x14ac:dyDescent="0.2">
      <c r="A33" s="54" t="s">
        <v>36</v>
      </c>
      <c r="B33" s="51">
        <v>400</v>
      </c>
      <c r="C33" s="51">
        <v>400</v>
      </c>
      <c r="D33" s="51">
        <v>400</v>
      </c>
      <c r="E33" s="51">
        <v>400</v>
      </c>
      <c r="F33" s="51">
        <v>400</v>
      </c>
      <c r="G33" s="51">
        <v>400</v>
      </c>
      <c r="H33" s="51">
        <v>400</v>
      </c>
      <c r="I33" s="51">
        <v>400</v>
      </c>
      <c r="J33" s="51">
        <v>400</v>
      </c>
      <c r="K33" s="51">
        <v>400</v>
      </c>
      <c r="L33" s="51">
        <v>400</v>
      </c>
      <c r="M33" s="51">
        <v>400</v>
      </c>
      <c r="N33" s="38">
        <f t="shared" si="5"/>
        <v>4800</v>
      </c>
    </row>
    <row r="34" spans="1:15" ht="11.25" customHeight="1" x14ac:dyDescent="0.2">
      <c r="A34" s="54" t="s">
        <v>45</v>
      </c>
      <c r="B34" s="51"/>
      <c r="C34" s="51"/>
      <c r="D34" s="51"/>
      <c r="E34" s="51"/>
      <c r="F34" s="51"/>
      <c r="G34" s="51"/>
      <c r="H34" s="51"/>
      <c r="I34" s="51"/>
      <c r="J34" s="51"/>
      <c r="K34" s="51"/>
      <c r="L34" s="51"/>
      <c r="M34" s="51"/>
      <c r="N34" s="38">
        <f t="shared" si="5"/>
        <v>0</v>
      </c>
    </row>
    <row r="35" spans="1:15" ht="11.25" customHeight="1" x14ac:dyDescent="0.2">
      <c r="A35" s="54" t="s">
        <v>46</v>
      </c>
      <c r="B35" s="51"/>
      <c r="C35" s="51"/>
      <c r="D35" s="51"/>
      <c r="E35" s="51"/>
      <c r="F35" s="51"/>
      <c r="G35" s="51"/>
      <c r="H35" s="51"/>
      <c r="I35" s="51"/>
      <c r="J35" s="51"/>
      <c r="K35" s="51"/>
      <c r="L35" s="51"/>
      <c r="M35" s="51"/>
      <c r="N35" s="38">
        <f t="shared" si="5"/>
        <v>0</v>
      </c>
    </row>
    <row r="36" spans="1:15" ht="11.25" customHeight="1" x14ac:dyDescent="0.2">
      <c r="A36" s="54" t="s">
        <v>42</v>
      </c>
      <c r="B36" s="51"/>
      <c r="C36" s="51"/>
      <c r="D36" s="51"/>
      <c r="E36" s="51"/>
      <c r="F36" s="51"/>
      <c r="G36" s="51"/>
      <c r="H36" s="51">
        <v>750</v>
      </c>
      <c r="I36" s="51"/>
      <c r="J36" s="51"/>
      <c r="K36" s="51"/>
      <c r="L36" s="51">
        <v>1500</v>
      </c>
      <c r="M36" s="51"/>
      <c r="N36" s="38">
        <f t="shared" si="5"/>
        <v>2250</v>
      </c>
    </row>
    <row r="37" spans="1:15" ht="11.25" customHeight="1" x14ac:dyDescent="0.2">
      <c r="A37" s="54" t="s">
        <v>41</v>
      </c>
      <c r="B37" s="51">
        <v>50</v>
      </c>
      <c r="C37" s="51">
        <v>50</v>
      </c>
      <c r="D37" s="51">
        <v>50</v>
      </c>
      <c r="E37" s="51">
        <v>50</v>
      </c>
      <c r="F37" s="51">
        <v>50</v>
      </c>
      <c r="G37" s="51">
        <v>50</v>
      </c>
      <c r="H37" s="51">
        <v>50</v>
      </c>
      <c r="I37" s="51">
        <v>50</v>
      </c>
      <c r="J37" s="51">
        <v>50</v>
      </c>
      <c r="K37" s="51">
        <v>50</v>
      </c>
      <c r="L37" s="51">
        <v>50</v>
      </c>
      <c r="M37" s="51">
        <v>50</v>
      </c>
      <c r="N37" s="38">
        <f t="shared" si="5"/>
        <v>600</v>
      </c>
    </row>
    <row r="38" spans="1:15" ht="11.25" customHeight="1" x14ac:dyDescent="0.2">
      <c r="A38" s="54"/>
      <c r="B38" s="51"/>
      <c r="C38" s="51"/>
      <c r="D38" s="51"/>
      <c r="E38" s="51"/>
      <c r="F38" s="51"/>
      <c r="G38" s="51"/>
      <c r="H38" s="51"/>
      <c r="I38" s="51"/>
      <c r="J38" s="51"/>
      <c r="K38" s="51"/>
      <c r="L38" s="51"/>
      <c r="M38" s="51"/>
      <c r="N38" s="38"/>
    </row>
    <row r="39" spans="1:15" ht="4.5" customHeight="1" x14ac:dyDescent="0.2">
      <c r="A39" s="39"/>
      <c r="B39" s="52"/>
      <c r="C39" s="52"/>
      <c r="D39" s="52"/>
      <c r="E39" s="52"/>
      <c r="F39" s="52"/>
      <c r="G39" s="52"/>
      <c r="H39" s="52"/>
      <c r="I39" s="52"/>
      <c r="J39" s="52"/>
      <c r="K39" s="52"/>
      <c r="L39" s="52"/>
      <c r="M39" s="52"/>
      <c r="N39" s="41"/>
    </row>
    <row r="40" spans="1:15" ht="11.25" customHeight="1" x14ac:dyDescent="0.2">
      <c r="A40" s="39" t="s">
        <v>87</v>
      </c>
      <c r="B40" s="37">
        <f t="shared" ref="B40:N40" si="6">SUM(B19:B39)</f>
        <v>1150</v>
      </c>
      <c r="C40" s="37">
        <f t="shared" si="6"/>
        <v>1300</v>
      </c>
      <c r="D40" s="37">
        <f t="shared" si="6"/>
        <v>1550</v>
      </c>
      <c r="E40" s="37">
        <f t="shared" si="6"/>
        <v>1550</v>
      </c>
      <c r="F40" s="37">
        <f t="shared" si="6"/>
        <v>1550</v>
      </c>
      <c r="G40" s="37">
        <f t="shared" si="6"/>
        <v>2050</v>
      </c>
      <c r="H40" s="37">
        <f t="shared" si="6"/>
        <v>2800</v>
      </c>
      <c r="I40" s="37">
        <f t="shared" si="6"/>
        <v>1550</v>
      </c>
      <c r="J40" s="37">
        <f t="shared" si="6"/>
        <v>3150</v>
      </c>
      <c r="K40" s="37">
        <f t="shared" si="6"/>
        <v>1550</v>
      </c>
      <c r="L40" s="37">
        <f t="shared" si="6"/>
        <v>3050</v>
      </c>
      <c r="M40" s="37">
        <f t="shared" si="6"/>
        <v>1550</v>
      </c>
      <c r="N40" s="37">
        <f t="shared" si="6"/>
        <v>22800</v>
      </c>
    </row>
    <row r="41" spans="1:15" s="62" customFormat="1" ht="11.25" customHeight="1" x14ac:dyDescent="0.2">
      <c r="A41" s="58" t="s">
        <v>84</v>
      </c>
      <c r="B41" s="65">
        <f t="shared" ref="B41:N41" si="7">B40/B9</f>
        <v>0.32857142857142857</v>
      </c>
      <c r="C41" s="65">
        <f t="shared" si="7"/>
        <v>0.32500000000000001</v>
      </c>
      <c r="D41" s="65">
        <f t="shared" si="7"/>
        <v>0.34444444444444444</v>
      </c>
      <c r="E41" s="65">
        <f t="shared" si="7"/>
        <v>0.31</v>
      </c>
      <c r="F41" s="65">
        <f t="shared" si="7"/>
        <v>0.2818181818181818</v>
      </c>
      <c r="G41" s="65">
        <f t="shared" si="7"/>
        <v>0.34166666666666667</v>
      </c>
      <c r="H41" s="65">
        <f t="shared" si="7"/>
        <v>0.43076923076923079</v>
      </c>
      <c r="I41" s="65">
        <f t="shared" si="7"/>
        <v>0.22142857142857142</v>
      </c>
      <c r="J41" s="65">
        <f t="shared" si="7"/>
        <v>0.42</v>
      </c>
      <c r="K41" s="65">
        <f t="shared" si="7"/>
        <v>0.19375000000000001</v>
      </c>
      <c r="L41" s="65">
        <f t="shared" si="7"/>
        <v>0.35882352941176471</v>
      </c>
      <c r="M41" s="65">
        <f t="shared" si="7"/>
        <v>0.17222222222222222</v>
      </c>
      <c r="N41" s="65">
        <f t="shared" si="7"/>
        <v>0.30399999999999999</v>
      </c>
    </row>
    <row r="42" spans="1:15" ht="17.25" customHeight="1" x14ac:dyDescent="0.2">
      <c r="A42" s="39" t="s">
        <v>88</v>
      </c>
      <c r="B42" s="40">
        <f t="shared" ref="B42:N42" si="8">B40+B16</f>
        <v>3480</v>
      </c>
      <c r="C42" s="40">
        <f t="shared" si="8"/>
        <v>3630</v>
      </c>
      <c r="D42" s="40">
        <f t="shared" si="8"/>
        <v>3880</v>
      </c>
      <c r="E42" s="40">
        <f t="shared" si="8"/>
        <v>4650</v>
      </c>
      <c r="F42" s="40">
        <f t="shared" si="8"/>
        <v>4925</v>
      </c>
      <c r="G42" s="40">
        <f t="shared" si="8"/>
        <v>5425</v>
      </c>
      <c r="H42" s="40">
        <f t="shared" si="8"/>
        <v>6450</v>
      </c>
      <c r="I42" s="40">
        <f t="shared" si="8"/>
        <v>5750</v>
      </c>
      <c r="J42" s="40">
        <f t="shared" si="8"/>
        <v>7350</v>
      </c>
      <c r="K42" s="40">
        <f t="shared" si="8"/>
        <v>6850</v>
      </c>
      <c r="L42" s="40">
        <f t="shared" si="8"/>
        <v>8350</v>
      </c>
      <c r="M42" s="40">
        <f t="shared" si="8"/>
        <v>6850</v>
      </c>
      <c r="N42" s="40">
        <f t="shared" si="8"/>
        <v>67590</v>
      </c>
    </row>
    <row r="43" spans="1:15" ht="13.5" customHeight="1" x14ac:dyDescent="0.2">
      <c r="A43" s="58" t="s">
        <v>85</v>
      </c>
      <c r="B43" s="65">
        <f t="shared" ref="B43:N43" si="9">B42/B9</f>
        <v>0.99428571428571433</v>
      </c>
      <c r="C43" s="65">
        <f t="shared" si="9"/>
        <v>0.90749999999999997</v>
      </c>
      <c r="D43" s="65">
        <f t="shared" si="9"/>
        <v>0.86222222222222222</v>
      </c>
      <c r="E43" s="65">
        <f t="shared" si="9"/>
        <v>0.93</v>
      </c>
      <c r="F43" s="65">
        <f t="shared" si="9"/>
        <v>0.8954545454545455</v>
      </c>
      <c r="G43" s="65">
        <f t="shared" si="9"/>
        <v>0.90416666666666667</v>
      </c>
      <c r="H43" s="65">
        <f t="shared" si="9"/>
        <v>0.99230769230769234</v>
      </c>
      <c r="I43" s="65">
        <f t="shared" si="9"/>
        <v>0.8214285714285714</v>
      </c>
      <c r="J43" s="65">
        <f t="shared" si="9"/>
        <v>0.98</v>
      </c>
      <c r="K43" s="65">
        <f t="shared" si="9"/>
        <v>0.85624999999999996</v>
      </c>
      <c r="L43" s="65">
        <f t="shared" si="9"/>
        <v>0.98235294117647054</v>
      </c>
      <c r="M43" s="65">
        <f t="shared" si="9"/>
        <v>0.76111111111111107</v>
      </c>
      <c r="N43" s="65">
        <f t="shared" si="9"/>
        <v>0.9012</v>
      </c>
    </row>
    <row r="44" spans="1:15" ht="18.75" customHeight="1" x14ac:dyDescent="0.2">
      <c r="A44" s="23" t="s">
        <v>25</v>
      </c>
      <c r="B44" s="21">
        <f t="shared" ref="B44:N44" si="10">B9-B42</f>
        <v>20</v>
      </c>
      <c r="C44" s="21">
        <f t="shared" si="10"/>
        <v>370</v>
      </c>
      <c r="D44" s="21">
        <f t="shared" si="10"/>
        <v>620</v>
      </c>
      <c r="E44" s="21">
        <f t="shared" si="10"/>
        <v>350</v>
      </c>
      <c r="F44" s="21">
        <f t="shared" si="10"/>
        <v>575</v>
      </c>
      <c r="G44" s="21">
        <f t="shared" si="10"/>
        <v>575</v>
      </c>
      <c r="H44" s="21">
        <f t="shared" si="10"/>
        <v>50</v>
      </c>
      <c r="I44" s="21">
        <f t="shared" si="10"/>
        <v>1250</v>
      </c>
      <c r="J44" s="21">
        <f t="shared" si="10"/>
        <v>150</v>
      </c>
      <c r="K44" s="21">
        <f t="shared" si="10"/>
        <v>1150</v>
      </c>
      <c r="L44" s="21">
        <f t="shared" si="10"/>
        <v>150</v>
      </c>
      <c r="M44" s="21">
        <f t="shared" si="10"/>
        <v>2150</v>
      </c>
      <c r="N44" s="21">
        <f t="shared" si="10"/>
        <v>7410</v>
      </c>
    </row>
    <row r="45" spans="1:15" s="62" customFormat="1" ht="14.25" customHeight="1" x14ac:dyDescent="0.2">
      <c r="A45" s="56" t="s">
        <v>58</v>
      </c>
      <c r="B45" s="57">
        <f t="shared" ref="B45:N45" si="11">B44/B9</f>
        <v>5.7142857142857143E-3</v>
      </c>
      <c r="C45" s="57">
        <f t="shared" si="11"/>
        <v>9.2499999999999999E-2</v>
      </c>
      <c r="D45" s="57">
        <f t="shared" si="11"/>
        <v>0.13777777777777778</v>
      </c>
      <c r="E45" s="57">
        <f t="shared" si="11"/>
        <v>7.0000000000000007E-2</v>
      </c>
      <c r="F45" s="57">
        <f t="shared" si="11"/>
        <v>0.10454545454545454</v>
      </c>
      <c r="G45" s="57">
        <f t="shared" si="11"/>
        <v>9.583333333333334E-2</v>
      </c>
      <c r="H45" s="57">
        <f t="shared" si="11"/>
        <v>7.6923076923076927E-3</v>
      </c>
      <c r="I45" s="57">
        <f t="shared" si="11"/>
        <v>0.17857142857142858</v>
      </c>
      <c r="J45" s="57">
        <f t="shared" si="11"/>
        <v>0.02</v>
      </c>
      <c r="K45" s="57">
        <f t="shared" si="11"/>
        <v>0.14374999999999999</v>
      </c>
      <c r="L45" s="57">
        <f t="shared" si="11"/>
        <v>1.7647058823529412E-2</v>
      </c>
      <c r="M45" s="57">
        <f t="shared" si="11"/>
        <v>0.2388888888888889</v>
      </c>
      <c r="N45" s="57">
        <f t="shared" si="11"/>
        <v>9.8799999999999999E-2</v>
      </c>
    </row>
    <row r="46" spans="1:15" x14ac:dyDescent="0.2">
      <c r="B46" s="18"/>
      <c r="C46" s="18"/>
      <c r="D46" s="18"/>
      <c r="E46" s="18"/>
      <c r="F46" s="18"/>
      <c r="G46" s="18"/>
      <c r="H46" s="18"/>
      <c r="I46" s="18"/>
      <c r="J46" s="18"/>
      <c r="K46" s="18"/>
      <c r="L46" s="18"/>
      <c r="M46" s="18"/>
      <c r="N46" s="19"/>
    </row>
    <row r="47" spans="1:15" s="64" customFormat="1" ht="15" x14ac:dyDescent="0.25">
      <c r="A47" s="83" t="str">
        <f>A1</f>
        <v>Career Transitions Coaching Services</v>
      </c>
      <c r="B47" s="83"/>
      <c r="C47" s="84"/>
      <c r="D47" s="84"/>
      <c r="E47" s="84"/>
      <c r="F47" s="84"/>
      <c r="G47" s="84"/>
      <c r="H47" s="84"/>
      <c r="I47" s="84"/>
      <c r="J47" s="84"/>
      <c r="K47" s="84"/>
      <c r="L47" s="86"/>
      <c r="M47" s="86"/>
      <c r="N47" s="86"/>
      <c r="O47" s="86"/>
    </row>
    <row r="48" spans="1:15" x14ac:dyDescent="0.2">
      <c r="A48" s="81" t="str">
        <f>A2</f>
        <v xml:space="preserve"> Budget for 2017</v>
      </c>
      <c r="B48" s="81"/>
      <c r="C48" s="82"/>
      <c r="D48" s="82"/>
      <c r="E48" s="82"/>
      <c r="F48" s="82"/>
      <c r="G48" s="82"/>
      <c r="H48" s="82"/>
      <c r="I48" s="82"/>
      <c r="J48" s="82"/>
      <c r="K48" s="82"/>
      <c r="L48" s="85"/>
      <c r="M48" s="85"/>
      <c r="N48" s="85"/>
      <c r="O48" s="85"/>
    </row>
    <row r="49" spans="1:15" x14ac:dyDescent="0.2">
      <c r="A49" s="81" t="str">
        <f>A3</f>
        <v>Prepared by:  Christina Mora        Date:  November 1, 2016</v>
      </c>
      <c r="B49" s="81"/>
      <c r="C49" s="82"/>
      <c r="D49" s="82"/>
      <c r="E49" s="82"/>
      <c r="F49" s="82"/>
      <c r="G49" s="82"/>
      <c r="H49" s="82"/>
      <c r="I49" s="82"/>
      <c r="J49" s="82"/>
      <c r="K49" s="82"/>
      <c r="L49" s="85"/>
      <c r="M49" s="85"/>
      <c r="N49" s="85"/>
      <c r="O49" s="85"/>
    </row>
    <row r="50" spans="1:15" x14ac:dyDescent="0.2">
      <c r="B50" s="15"/>
      <c r="C50" s="15"/>
      <c r="D50" s="15"/>
      <c r="E50" s="15"/>
      <c r="F50" s="15"/>
      <c r="G50" s="15"/>
      <c r="H50" s="15"/>
      <c r="I50" s="15"/>
      <c r="J50" s="15"/>
      <c r="K50" s="15"/>
      <c r="L50" s="15"/>
      <c r="M50" s="15"/>
      <c r="N50" s="17"/>
    </row>
    <row r="51" spans="1:15" x14ac:dyDescent="0.2">
      <c r="B51" s="15"/>
      <c r="C51" s="15"/>
      <c r="D51" s="15"/>
      <c r="E51" s="15"/>
      <c r="F51" s="15"/>
      <c r="G51" s="15"/>
      <c r="H51" s="15"/>
      <c r="I51" s="15"/>
      <c r="J51" s="15"/>
      <c r="K51" s="15"/>
      <c r="L51" s="15"/>
      <c r="M51" s="15"/>
      <c r="N51" s="17"/>
    </row>
    <row r="52" spans="1:15" x14ac:dyDescent="0.2">
      <c r="B52" s="15"/>
      <c r="C52" s="15"/>
      <c r="D52" s="15"/>
      <c r="E52" s="15"/>
      <c r="F52" s="15"/>
      <c r="G52" s="15"/>
      <c r="H52" s="15"/>
      <c r="I52" s="15"/>
      <c r="J52" s="15"/>
      <c r="K52" s="15"/>
      <c r="L52" s="15"/>
      <c r="M52" s="15"/>
      <c r="N52" s="17"/>
    </row>
    <row r="53" spans="1:15" x14ac:dyDescent="0.2">
      <c r="B53" s="15"/>
      <c r="C53" s="15"/>
      <c r="D53" s="15"/>
      <c r="E53" s="15"/>
      <c r="F53" s="15"/>
      <c r="G53" s="15"/>
      <c r="H53" s="15"/>
      <c r="I53" s="15"/>
      <c r="J53" s="15"/>
      <c r="K53" s="15"/>
      <c r="L53" s="15"/>
      <c r="M53" s="15"/>
      <c r="N53" s="17"/>
    </row>
    <row r="54" spans="1:15" x14ac:dyDescent="0.2">
      <c r="B54" s="15"/>
      <c r="C54" s="15"/>
      <c r="D54" s="15"/>
      <c r="E54" s="15"/>
      <c r="F54" s="15"/>
      <c r="G54" s="15"/>
      <c r="H54" s="15"/>
      <c r="I54" s="15"/>
      <c r="J54" s="15"/>
      <c r="K54" s="15"/>
      <c r="L54" s="15"/>
      <c r="M54" s="15"/>
      <c r="N54" s="17"/>
    </row>
    <row r="55" spans="1:15" x14ac:dyDescent="0.2">
      <c r="B55" s="15"/>
      <c r="C55" s="15"/>
      <c r="D55" s="15"/>
      <c r="E55" s="15"/>
      <c r="F55" s="15"/>
      <c r="G55" s="15"/>
      <c r="H55" s="15"/>
      <c r="I55" s="15"/>
      <c r="J55" s="15"/>
      <c r="K55" s="15"/>
      <c r="L55" s="15"/>
      <c r="M55" s="15"/>
      <c r="N55" s="17"/>
    </row>
    <row r="56" spans="1:15" x14ac:dyDescent="0.2">
      <c r="B56" s="15"/>
      <c r="C56" s="15"/>
      <c r="D56" s="15"/>
      <c r="E56" s="15"/>
      <c r="F56" s="15"/>
      <c r="G56" s="15"/>
      <c r="H56" s="15"/>
      <c r="I56" s="15"/>
      <c r="J56" s="15"/>
      <c r="K56" s="15"/>
      <c r="L56" s="15"/>
      <c r="M56" s="15"/>
      <c r="N56" s="15"/>
    </row>
    <row r="57" spans="1:15" x14ac:dyDescent="0.2">
      <c r="B57" s="15"/>
      <c r="C57" s="15"/>
      <c r="D57" s="15"/>
      <c r="E57" s="15"/>
      <c r="F57" s="15"/>
      <c r="G57" s="15"/>
      <c r="H57" s="15"/>
      <c r="I57" s="15"/>
      <c r="J57" s="15"/>
      <c r="K57" s="15"/>
      <c r="L57" s="15"/>
      <c r="M57" s="15"/>
      <c r="N57" s="15"/>
    </row>
    <row r="58" spans="1:15" x14ac:dyDescent="0.2">
      <c r="B58" s="15"/>
      <c r="C58" s="15"/>
      <c r="D58" s="15"/>
      <c r="E58" s="15"/>
      <c r="F58" s="15"/>
      <c r="G58" s="15"/>
      <c r="H58" s="15"/>
      <c r="I58" s="15"/>
      <c r="J58" s="15"/>
      <c r="K58" s="15"/>
      <c r="L58" s="15"/>
      <c r="M58" s="15"/>
      <c r="N58" s="15"/>
    </row>
    <row r="59" spans="1:15" x14ac:dyDescent="0.2">
      <c r="B59" s="15"/>
      <c r="C59" s="15"/>
      <c r="D59" s="15"/>
      <c r="E59" s="15"/>
      <c r="F59" s="15"/>
      <c r="G59" s="15"/>
      <c r="H59" s="15"/>
      <c r="I59" s="15"/>
      <c r="J59" s="15"/>
      <c r="K59" s="15"/>
      <c r="L59" s="15"/>
      <c r="M59" s="15"/>
      <c r="N59" s="15"/>
    </row>
    <row r="60" spans="1:15" x14ac:dyDescent="0.2">
      <c r="B60" s="15"/>
      <c r="C60" s="15"/>
      <c r="D60" s="15"/>
      <c r="E60" s="15"/>
      <c r="F60" s="15"/>
      <c r="G60" s="15"/>
      <c r="H60" s="15"/>
      <c r="I60" s="15"/>
      <c r="J60" s="15"/>
      <c r="K60" s="15"/>
      <c r="L60" s="15"/>
      <c r="M60" s="15"/>
      <c r="N60" s="15"/>
    </row>
    <row r="61" spans="1:15" x14ac:dyDescent="0.2">
      <c r="B61" s="15"/>
      <c r="C61" s="15"/>
      <c r="D61" s="15"/>
      <c r="E61" s="15"/>
      <c r="F61" s="15"/>
      <c r="G61" s="15"/>
      <c r="H61" s="15"/>
      <c r="I61" s="15"/>
      <c r="J61" s="15"/>
      <c r="K61" s="15"/>
      <c r="L61" s="15"/>
      <c r="M61" s="15"/>
      <c r="N61" s="15"/>
    </row>
    <row r="62" spans="1:15" x14ac:dyDescent="0.2">
      <c r="B62" s="15"/>
      <c r="C62" s="15"/>
      <c r="D62" s="15"/>
      <c r="E62" s="15"/>
      <c r="F62" s="15"/>
      <c r="G62" s="15"/>
      <c r="H62" s="15"/>
      <c r="I62" s="15"/>
      <c r="J62" s="15"/>
      <c r="K62" s="15"/>
      <c r="L62" s="15"/>
      <c r="M62" s="15"/>
      <c r="N62" s="15"/>
    </row>
    <row r="63" spans="1:15" x14ac:dyDescent="0.2">
      <c r="B63" s="15"/>
      <c r="C63" s="15"/>
      <c r="D63" s="15"/>
      <c r="E63" s="15"/>
      <c r="F63" s="15"/>
      <c r="G63" s="15"/>
      <c r="H63" s="15"/>
      <c r="I63" s="15"/>
      <c r="J63" s="15"/>
      <c r="K63" s="15"/>
      <c r="L63" s="15"/>
      <c r="M63" s="15"/>
      <c r="N63" s="15"/>
    </row>
    <row r="64" spans="1:15" x14ac:dyDescent="0.2">
      <c r="B64" s="15"/>
      <c r="C64" s="15"/>
      <c r="D64" s="15"/>
      <c r="E64" s="15"/>
      <c r="F64" s="15"/>
      <c r="G64" s="15"/>
      <c r="H64" s="15"/>
      <c r="I64" s="15"/>
      <c r="J64" s="15"/>
      <c r="K64" s="15"/>
      <c r="L64" s="15"/>
      <c r="M64" s="15"/>
      <c r="N64" s="15"/>
    </row>
    <row r="65" spans="1:15" x14ac:dyDescent="0.2">
      <c r="B65" s="15"/>
      <c r="C65" s="15"/>
      <c r="D65" s="15"/>
      <c r="E65" s="15"/>
      <c r="F65" s="15"/>
      <c r="G65" s="15"/>
      <c r="H65" s="15"/>
      <c r="I65" s="15"/>
      <c r="J65" s="15"/>
      <c r="K65" s="15"/>
      <c r="L65" s="15"/>
      <c r="M65" s="15"/>
      <c r="N65" s="15"/>
    </row>
    <row r="66" spans="1:15" x14ac:dyDescent="0.2">
      <c r="B66" s="15"/>
      <c r="C66" s="15"/>
      <c r="D66" s="15"/>
      <c r="E66" s="15"/>
      <c r="F66" s="15"/>
      <c r="G66" s="15"/>
      <c r="H66" s="15"/>
      <c r="I66" s="15"/>
      <c r="J66" s="15"/>
      <c r="K66" s="15"/>
      <c r="L66" s="15"/>
      <c r="M66" s="15"/>
      <c r="N66" s="15"/>
    </row>
    <row r="67" spans="1:15" x14ac:dyDescent="0.2">
      <c r="B67" s="15"/>
      <c r="C67" s="15"/>
      <c r="D67" s="15"/>
      <c r="E67" s="15"/>
      <c r="F67" s="15"/>
      <c r="G67" s="15"/>
      <c r="H67" s="15"/>
      <c r="I67" s="15"/>
      <c r="J67" s="15"/>
      <c r="K67" s="15"/>
      <c r="L67" s="15"/>
      <c r="M67" s="15"/>
      <c r="N67" s="15"/>
    </row>
    <row r="68" spans="1:15" x14ac:dyDescent="0.2">
      <c r="B68" s="15"/>
      <c r="C68" s="15"/>
      <c r="D68" s="15"/>
      <c r="E68" s="15"/>
      <c r="F68" s="15"/>
      <c r="G68" s="15"/>
      <c r="H68" s="15"/>
      <c r="I68" s="15"/>
      <c r="J68" s="15"/>
      <c r="K68" s="15"/>
      <c r="L68" s="15"/>
      <c r="M68" s="15"/>
      <c r="N68" s="15"/>
    </row>
    <row r="69" spans="1:15" x14ac:dyDescent="0.2">
      <c r="A69" s="81"/>
      <c r="B69" s="81"/>
      <c r="C69" s="82"/>
      <c r="D69" s="82"/>
      <c r="E69" s="82"/>
      <c r="F69" s="82"/>
      <c r="G69" s="82"/>
      <c r="H69" s="82"/>
      <c r="I69" s="82"/>
      <c r="J69" s="82"/>
      <c r="K69" s="82"/>
      <c r="L69" s="85"/>
      <c r="M69" s="85"/>
      <c r="N69" s="85"/>
      <c r="O69" s="85"/>
    </row>
    <row r="70" spans="1:15" x14ac:dyDescent="0.2">
      <c r="B70" s="15"/>
      <c r="C70" s="15"/>
      <c r="D70" s="15"/>
      <c r="E70" s="15"/>
      <c r="F70" s="15"/>
      <c r="G70" s="15"/>
      <c r="H70" s="15"/>
      <c r="I70" s="15"/>
      <c r="J70" s="15"/>
      <c r="K70" s="15"/>
      <c r="L70" s="15"/>
      <c r="M70" s="15"/>
      <c r="N70" s="15"/>
    </row>
    <row r="71" spans="1:15" x14ac:dyDescent="0.2">
      <c r="B71" s="15"/>
      <c r="C71" s="15"/>
      <c r="D71" s="15"/>
      <c r="E71" s="15"/>
      <c r="F71" s="15"/>
      <c r="G71" s="15"/>
      <c r="H71" s="15"/>
      <c r="I71" s="15"/>
      <c r="J71" s="15"/>
      <c r="K71" s="15"/>
      <c r="L71" s="15"/>
      <c r="M71" s="15"/>
      <c r="N71" s="15"/>
    </row>
    <row r="72" spans="1:15" x14ac:dyDescent="0.2">
      <c r="B72" s="15"/>
      <c r="C72" s="15"/>
      <c r="D72" s="15"/>
      <c r="E72" s="15"/>
      <c r="F72" s="15"/>
      <c r="G72" s="15"/>
      <c r="H72" s="15"/>
      <c r="I72" s="15"/>
      <c r="J72" s="15"/>
      <c r="K72" s="15"/>
      <c r="L72" s="15"/>
      <c r="M72" s="15"/>
      <c r="N72" s="15"/>
    </row>
    <row r="73" spans="1:15" x14ac:dyDescent="0.2">
      <c r="B73" s="15"/>
      <c r="C73" s="15"/>
      <c r="D73" s="15"/>
      <c r="E73" s="15"/>
      <c r="F73" s="15"/>
      <c r="G73" s="15"/>
      <c r="H73" s="15"/>
      <c r="I73" s="15"/>
      <c r="J73" s="15"/>
      <c r="K73" s="15"/>
      <c r="L73" s="15"/>
      <c r="M73" s="15"/>
      <c r="N73" s="15"/>
    </row>
    <row r="113" spans="1:13" x14ac:dyDescent="0.2">
      <c r="A113" s="18" t="s">
        <v>21</v>
      </c>
      <c r="B113" s="16" t="e">
        <f>#REF!/B9</f>
        <v>#REF!</v>
      </c>
      <c r="C113" s="16" t="e">
        <f>#REF!/C9</f>
        <v>#REF!</v>
      </c>
      <c r="D113" s="16" t="e">
        <f>#REF!/D9</f>
        <v>#REF!</v>
      </c>
      <c r="E113" s="16" t="e">
        <f>#REF!/E9</f>
        <v>#REF!</v>
      </c>
      <c r="F113" s="16" t="e">
        <f>#REF!/F9</f>
        <v>#REF!</v>
      </c>
      <c r="G113" s="16" t="e">
        <f>#REF!/G9</f>
        <v>#REF!</v>
      </c>
      <c r="H113" s="16" t="e">
        <f>#REF!/H9</f>
        <v>#REF!</v>
      </c>
      <c r="I113" s="16" t="e">
        <f>#REF!/I9</f>
        <v>#REF!</v>
      </c>
      <c r="J113" s="16" t="e">
        <f>#REF!/J9</f>
        <v>#REF!</v>
      </c>
      <c r="K113" s="16" t="e">
        <f>#REF!/K9</f>
        <v>#REF!</v>
      </c>
      <c r="L113" s="16" t="e">
        <f>#REF!/L9</f>
        <v>#REF!</v>
      </c>
      <c r="M113" s="16" t="e">
        <f>#REF!/M9</f>
        <v>#REF!</v>
      </c>
    </row>
    <row r="114" spans="1:13" x14ac:dyDescent="0.2">
      <c r="A114" s="18" t="s">
        <v>22</v>
      </c>
      <c r="B114" s="44" t="e">
        <f>#REF!</f>
        <v>#REF!</v>
      </c>
      <c r="C114" s="44" t="e">
        <f>#REF!</f>
        <v>#REF!</v>
      </c>
      <c r="D114" s="44" t="e">
        <f>#REF!</f>
        <v>#REF!</v>
      </c>
      <c r="E114" s="44" t="e">
        <f>#REF!</f>
        <v>#REF!</v>
      </c>
      <c r="F114" s="44" t="e">
        <f>#REF!</f>
        <v>#REF!</v>
      </c>
      <c r="G114" s="44" t="e">
        <f>#REF!</f>
        <v>#REF!</v>
      </c>
      <c r="H114" s="44" t="e">
        <f>#REF!</f>
        <v>#REF!</v>
      </c>
      <c r="I114" s="44" t="e">
        <f>#REF!</f>
        <v>#REF!</v>
      </c>
      <c r="J114" s="44" t="e">
        <f>#REF!</f>
        <v>#REF!</v>
      </c>
      <c r="K114" s="44" t="e">
        <f>#REF!</f>
        <v>#REF!</v>
      </c>
      <c r="L114" s="44" t="e">
        <f>#REF!</f>
        <v>#REF!</v>
      </c>
      <c r="M114" s="44" t="e">
        <f>#REF!</f>
        <v>#REF!</v>
      </c>
    </row>
    <row r="115" spans="1:13" x14ac:dyDescent="0.2">
      <c r="A115" s="18" t="s">
        <v>23</v>
      </c>
      <c r="B115" s="16">
        <f t="shared" ref="B115:M115" si="12">B42/B9</f>
        <v>0.99428571428571433</v>
      </c>
      <c r="C115" s="16">
        <f t="shared" si="12"/>
        <v>0.90749999999999997</v>
      </c>
      <c r="D115" s="16">
        <f t="shared" si="12"/>
        <v>0.86222222222222222</v>
      </c>
      <c r="E115" s="16">
        <f t="shared" si="12"/>
        <v>0.93</v>
      </c>
      <c r="F115" s="16">
        <f t="shared" si="12"/>
        <v>0.8954545454545455</v>
      </c>
      <c r="G115" s="16">
        <f t="shared" si="12"/>
        <v>0.90416666666666667</v>
      </c>
      <c r="H115" s="16">
        <f t="shared" si="12"/>
        <v>0.99230769230769234</v>
      </c>
      <c r="I115" s="16">
        <f t="shared" si="12"/>
        <v>0.8214285714285714</v>
      </c>
      <c r="J115" s="16">
        <f t="shared" si="12"/>
        <v>0.98</v>
      </c>
      <c r="K115" s="16">
        <f t="shared" si="12"/>
        <v>0.85624999999999996</v>
      </c>
      <c r="L115" s="16">
        <f t="shared" si="12"/>
        <v>0.98235294117647054</v>
      </c>
      <c r="M115" s="16">
        <f t="shared" si="12"/>
        <v>0.76111111111111107</v>
      </c>
    </row>
    <row r="116" spans="1:13" x14ac:dyDescent="0.2">
      <c r="A116" s="18" t="s">
        <v>59</v>
      </c>
      <c r="B116" s="44">
        <f t="shared" ref="B116:M116" si="13">B45</f>
        <v>5.7142857142857143E-3</v>
      </c>
      <c r="C116" s="44">
        <f t="shared" si="13"/>
        <v>9.2499999999999999E-2</v>
      </c>
      <c r="D116" s="44">
        <f t="shared" si="13"/>
        <v>0.13777777777777778</v>
      </c>
      <c r="E116" s="44">
        <f t="shared" si="13"/>
        <v>7.0000000000000007E-2</v>
      </c>
      <c r="F116" s="44">
        <f t="shared" si="13"/>
        <v>0.10454545454545454</v>
      </c>
      <c r="G116" s="44">
        <f t="shared" si="13"/>
        <v>9.583333333333334E-2</v>
      </c>
      <c r="H116" s="44">
        <f t="shared" si="13"/>
        <v>7.6923076923076927E-3</v>
      </c>
      <c r="I116" s="44">
        <f t="shared" si="13"/>
        <v>0.17857142857142858</v>
      </c>
      <c r="J116" s="44">
        <f t="shared" si="13"/>
        <v>0.02</v>
      </c>
      <c r="K116" s="44">
        <f t="shared" si="13"/>
        <v>0.14374999999999999</v>
      </c>
      <c r="L116" s="44">
        <f t="shared" si="13"/>
        <v>1.7647058823529412E-2</v>
      </c>
      <c r="M116" s="44">
        <f t="shared" si="13"/>
        <v>0.2388888888888889</v>
      </c>
    </row>
    <row r="118" spans="1:13" x14ac:dyDescent="0.2">
      <c r="A118" s="18" t="s">
        <v>89</v>
      </c>
      <c r="D118" s="18"/>
      <c r="E118" s="45" t="s">
        <v>62</v>
      </c>
      <c r="F118" s="45" t="s">
        <v>63</v>
      </c>
      <c r="G118" s="45" t="s">
        <v>64</v>
      </c>
      <c r="H118" s="45" t="s">
        <v>65</v>
      </c>
      <c r="I118" s="45" t="s">
        <v>17</v>
      </c>
    </row>
    <row r="119" spans="1:13" x14ac:dyDescent="0.2">
      <c r="A119" s="18" t="s">
        <v>90</v>
      </c>
      <c r="B119" s="43">
        <f>N16</f>
        <v>44790</v>
      </c>
      <c r="D119" s="18" t="s">
        <v>12</v>
      </c>
      <c r="E119" s="66">
        <f>SUM(B6:D6)</f>
        <v>12000</v>
      </c>
      <c r="F119" s="66">
        <f>SUM(E6:G6)</f>
        <v>16500</v>
      </c>
      <c r="G119" s="66">
        <f>SUM(H6:J6)</f>
        <v>21000</v>
      </c>
      <c r="H119" s="66">
        <f>SUM(K6:M6)</f>
        <v>25500</v>
      </c>
      <c r="I119" s="19">
        <f>SUM(E119:H119)</f>
        <v>75000</v>
      </c>
    </row>
    <row r="120" spans="1:13" x14ac:dyDescent="0.2">
      <c r="A120" s="18" t="s">
        <v>91</v>
      </c>
      <c r="B120" s="43">
        <f>N40</f>
        <v>22800</v>
      </c>
      <c r="D120" s="18" t="s">
        <v>13</v>
      </c>
      <c r="E120" s="66">
        <f>SUM(B44:D44)</f>
        <v>1010</v>
      </c>
      <c r="F120" s="66">
        <f>SUM(E44:G44)</f>
        <v>1500</v>
      </c>
      <c r="G120" s="66">
        <f>SUM(H44:J44)</f>
        <v>1450</v>
      </c>
      <c r="H120" s="66">
        <f>SUM(K44:M44)</f>
        <v>3450</v>
      </c>
      <c r="I120" s="19">
        <f>SUM(E120:H120)</f>
        <v>7410</v>
      </c>
    </row>
    <row r="121" spans="1:13" x14ac:dyDescent="0.2">
      <c r="B121" s="43"/>
    </row>
  </sheetData>
  <sheetProtection selectLockedCells="1" selectUnlockedCells="1"/>
  <mergeCells count="7">
    <mergeCell ref="A2:O2"/>
    <mergeCell ref="A3:O3"/>
    <mergeCell ref="A1:O1"/>
    <mergeCell ref="A69:O69"/>
    <mergeCell ref="A47:O47"/>
    <mergeCell ref="A48:O48"/>
    <mergeCell ref="A49:O49"/>
  </mergeCells>
  <phoneticPr fontId="13" type="noConversion"/>
  <printOptions horizontalCentered="1"/>
  <pageMargins left="0.5" right="0.5" top="0.4" bottom="0.52" header="0.4" footer="0.18"/>
  <pageSetup scale="94" orientation="landscape" horizontalDpi="300" verticalDpi="300" r:id="rId1"/>
  <headerFooter alignWithMargins="0">
    <oddFooter xml:space="preserve">&amp;C&amp;8© 2003 The One Page Business Plan Company.  All Rights Reserved.  For additional information on other products or services visit www.onepagebusinessplan.com&amp;10
</oddFooter>
  </headerFooter>
  <rowBreaks count="1" manualBreakCount="1">
    <brk id="45" max="16383" man="1"/>
  </rowBreaks>
  <colBreaks count="1" manualBreakCount="1">
    <brk id="1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1"/>
  </sheetPr>
  <dimension ref="A1:O126"/>
  <sheetViews>
    <sheetView showGridLines="0" tabSelected="1" zoomScaleNormal="100" zoomScaleSheetLayoutView="100" workbookViewId="0">
      <selection activeCell="J8" sqref="J8"/>
    </sheetView>
  </sheetViews>
  <sheetFormatPr defaultRowHeight="12.75" x14ac:dyDescent="0.2"/>
  <cols>
    <col min="1" max="1" width="18.42578125" style="18" customWidth="1"/>
    <col min="2" max="13" width="8.7109375" style="11" customWidth="1"/>
    <col min="14" max="14" width="9.85546875" style="11" customWidth="1"/>
    <col min="15" max="16384" width="9.140625" style="11"/>
  </cols>
  <sheetData>
    <row r="1" spans="1:15" s="3" customFormat="1" ht="15" x14ac:dyDescent="0.25">
      <c r="A1" s="93" t="s">
        <v>0</v>
      </c>
      <c r="B1" s="93"/>
      <c r="C1" s="94"/>
      <c r="D1" s="94"/>
      <c r="E1" s="94"/>
      <c r="F1" s="94"/>
      <c r="G1" s="94"/>
      <c r="H1" s="94"/>
      <c r="I1" s="94"/>
      <c r="J1" s="94"/>
      <c r="K1" s="94"/>
      <c r="L1" s="94"/>
      <c r="M1" s="94"/>
      <c r="N1" s="94"/>
      <c r="O1" s="94"/>
    </row>
    <row r="2" spans="1:15" s="3" customFormat="1" x14ac:dyDescent="0.2">
      <c r="A2" s="91" t="s">
        <v>100</v>
      </c>
      <c r="B2" s="91"/>
      <c r="C2" s="92"/>
      <c r="D2" s="92"/>
      <c r="E2" s="92"/>
      <c r="F2" s="92"/>
      <c r="G2" s="92"/>
      <c r="H2" s="92"/>
      <c r="I2" s="92"/>
      <c r="J2" s="92"/>
      <c r="K2" s="92"/>
      <c r="L2" s="92"/>
      <c r="M2" s="92"/>
      <c r="N2" s="92"/>
      <c r="O2" s="92"/>
    </row>
    <row r="3" spans="1:15" s="3" customFormat="1" x14ac:dyDescent="0.2">
      <c r="A3" s="91" t="s">
        <v>70</v>
      </c>
      <c r="B3" s="91"/>
      <c r="C3" s="92"/>
      <c r="D3" s="92"/>
      <c r="E3" s="92"/>
      <c r="F3" s="92"/>
      <c r="G3" s="92"/>
      <c r="H3" s="92"/>
      <c r="I3" s="92"/>
      <c r="J3" s="92"/>
      <c r="K3" s="92"/>
      <c r="L3" s="92"/>
      <c r="M3" s="92"/>
      <c r="N3" s="92"/>
      <c r="O3" s="92"/>
    </row>
    <row r="4" spans="1:15" s="3" customFormat="1" ht="6.75" customHeight="1" x14ac:dyDescent="0.2">
      <c r="A4" s="13"/>
      <c r="B4" s="2"/>
      <c r="C4" s="10"/>
      <c r="D4" s="10"/>
      <c r="E4" s="10"/>
      <c r="F4" s="10"/>
      <c r="G4" s="10"/>
      <c r="H4" s="10"/>
      <c r="I4" s="10"/>
      <c r="J4" s="10"/>
      <c r="K4" s="10"/>
      <c r="L4" s="10"/>
      <c r="M4" s="10"/>
      <c r="N4" s="10"/>
      <c r="O4" s="10"/>
    </row>
    <row r="5" spans="1:15" s="1" customFormat="1" x14ac:dyDescent="0.2">
      <c r="A5" s="13"/>
      <c r="B5" s="9" t="s">
        <v>3</v>
      </c>
      <c r="C5" s="9" t="s">
        <v>4</v>
      </c>
      <c r="D5" s="9" t="s">
        <v>5</v>
      </c>
      <c r="E5" s="9" t="s">
        <v>6</v>
      </c>
      <c r="F5" s="9" t="s">
        <v>7</v>
      </c>
      <c r="G5" s="9" t="s">
        <v>8</v>
      </c>
      <c r="H5" s="9" t="s">
        <v>9</v>
      </c>
      <c r="I5" s="9" t="s">
        <v>10</v>
      </c>
      <c r="J5" s="9" t="s">
        <v>11</v>
      </c>
      <c r="K5" s="9" t="s">
        <v>14</v>
      </c>
      <c r="L5" s="9" t="s">
        <v>15</v>
      </c>
      <c r="M5" s="9" t="s">
        <v>16</v>
      </c>
      <c r="N5" s="14" t="s">
        <v>17</v>
      </c>
    </row>
    <row r="6" spans="1:15" x14ac:dyDescent="0.2">
      <c r="A6" s="20" t="s">
        <v>19</v>
      </c>
      <c r="B6" s="47"/>
      <c r="C6" s="47"/>
      <c r="D6" s="47"/>
      <c r="E6" s="47"/>
      <c r="F6" s="47"/>
      <c r="G6" s="47"/>
      <c r="H6" s="47"/>
      <c r="I6" s="47"/>
      <c r="J6" s="47"/>
      <c r="K6" s="47"/>
      <c r="L6" s="47"/>
      <c r="M6" s="47"/>
      <c r="N6" s="22">
        <f>SUM(B6:M6)</f>
        <v>0</v>
      </c>
    </row>
    <row r="7" spans="1:15" ht="11.25" customHeight="1" x14ac:dyDescent="0.2">
      <c r="A7" s="53" t="s">
        <v>55</v>
      </c>
      <c r="B7" s="48"/>
      <c r="C7" s="48"/>
      <c r="D7" s="48"/>
      <c r="E7" s="48"/>
      <c r="F7" s="48"/>
      <c r="G7" s="48"/>
      <c r="H7" s="48"/>
      <c r="I7" s="48"/>
      <c r="J7" s="48"/>
      <c r="K7" s="48"/>
      <c r="L7" s="48"/>
      <c r="M7" s="48"/>
      <c r="N7" s="24">
        <f>SUM(B7:M7)</f>
        <v>0</v>
      </c>
    </row>
    <row r="8" spans="1:15" ht="11.25" customHeight="1" x14ac:dyDescent="0.2">
      <c r="A8" s="53" t="s">
        <v>56</v>
      </c>
      <c r="B8" s="49"/>
      <c r="C8" s="49"/>
      <c r="D8" s="49"/>
      <c r="E8" s="49"/>
      <c r="F8" s="49"/>
      <c r="G8" s="49"/>
      <c r="H8" s="49"/>
      <c r="I8" s="49"/>
      <c r="J8" s="49"/>
      <c r="K8" s="49"/>
      <c r="L8" s="49"/>
      <c r="M8" s="49"/>
      <c r="N8" s="42">
        <f>SUM(B8:M8)</f>
        <v>0</v>
      </c>
    </row>
    <row r="9" spans="1:15" ht="11.25" customHeight="1" x14ac:dyDescent="0.2">
      <c r="A9" s="23" t="s">
        <v>20</v>
      </c>
      <c r="B9" s="21">
        <f t="shared" ref="B9:N9" si="0">SUM(B6:B8)</f>
        <v>0</v>
      </c>
      <c r="C9" s="21">
        <f t="shared" si="0"/>
        <v>0</v>
      </c>
      <c r="D9" s="21">
        <f t="shared" si="0"/>
        <v>0</v>
      </c>
      <c r="E9" s="21">
        <f t="shared" si="0"/>
        <v>0</v>
      </c>
      <c r="F9" s="21">
        <f t="shared" si="0"/>
        <v>0</v>
      </c>
      <c r="G9" s="21">
        <f t="shared" si="0"/>
        <v>0</v>
      </c>
      <c r="H9" s="21">
        <f t="shared" si="0"/>
        <v>0</v>
      </c>
      <c r="I9" s="21">
        <f t="shared" si="0"/>
        <v>0</v>
      </c>
      <c r="J9" s="21">
        <f t="shared" si="0"/>
        <v>0</v>
      </c>
      <c r="K9" s="21">
        <f t="shared" si="0"/>
        <v>0</v>
      </c>
      <c r="L9" s="21">
        <f t="shared" si="0"/>
        <v>0</v>
      </c>
      <c r="M9" s="21">
        <f t="shared" si="0"/>
        <v>0</v>
      </c>
      <c r="N9" s="21">
        <f t="shared" si="0"/>
        <v>0</v>
      </c>
    </row>
    <row r="10" spans="1:15" ht="18.75" customHeight="1" x14ac:dyDescent="0.2">
      <c r="A10" s="25" t="s">
        <v>21</v>
      </c>
      <c r="B10" s="26"/>
      <c r="C10" s="26"/>
      <c r="D10" s="26"/>
      <c r="E10" s="26"/>
      <c r="F10" s="26"/>
      <c r="G10" s="26"/>
      <c r="H10" s="26"/>
      <c r="I10" s="26"/>
      <c r="J10" s="26"/>
      <c r="K10" s="26"/>
      <c r="L10" s="26"/>
      <c r="M10" s="26"/>
      <c r="N10" s="27" t="s">
        <v>18</v>
      </c>
    </row>
    <row r="11" spans="1:15" ht="11.25" customHeight="1" x14ac:dyDescent="0.2">
      <c r="A11" s="55" t="s">
        <v>26</v>
      </c>
      <c r="B11" s="50"/>
      <c r="C11" s="50"/>
      <c r="D11" s="50"/>
      <c r="E11" s="50"/>
      <c r="F11" s="50"/>
      <c r="G11" s="50"/>
      <c r="H11" s="50"/>
      <c r="I11" s="50"/>
      <c r="J11" s="50"/>
      <c r="K11" s="50"/>
      <c r="L11" s="50"/>
      <c r="M11" s="50"/>
      <c r="N11" s="27">
        <f>SUM(B11:M11)</f>
        <v>0</v>
      </c>
    </row>
    <row r="12" spans="1:15" ht="11.25" customHeight="1" x14ac:dyDescent="0.2">
      <c r="A12" s="55" t="s">
        <v>27</v>
      </c>
      <c r="B12" s="50"/>
      <c r="C12" s="50"/>
      <c r="D12" s="50"/>
      <c r="E12" s="50"/>
      <c r="F12" s="50"/>
      <c r="G12" s="50"/>
      <c r="H12" s="50"/>
      <c r="I12" s="50"/>
      <c r="J12" s="50"/>
      <c r="K12" s="50"/>
      <c r="L12" s="50"/>
      <c r="M12" s="50"/>
      <c r="N12" s="27">
        <f>SUM(B12:M12)</f>
        <v>0</v>
      </c>
    </row>
    <row r="13" spans="1:15" ht="11.25" customHeight="1" x14ac:dyDescent="0.2">
      <c r="A13" s="55" t="s">
        <v>28</v>
      </c>
      <c r="B13" s="50"/>
      <c r="C13" s="50"/>
      <c r="D13" s="50"/>
      <c r="E13" s="50"/>
      <c r="F13" s="50"/>
      <c r="G13" s="50"/>
      <c r="H13" s="50"/>
      <c r="I13" s="50"/>
      <c r="J13" s="50"/>
      <c r="K13" s="50"/>
      <c r="L13" s="50"/>
      <c r="M13" s="50"/>
      <c r="N13" s="27">
        <f>SUM(B13:M13)</f>
        <v>0</v>
      </c>
    </row>
    <row r="14" spans="1:15" ht="4.5" customHeight="1" x14ac:dyDescent="0.2">
      <c r="A14" s="55"/>
      <c r="B14" s="29"/>
      <c r="C14" s="29"/>
      <c r="D14" s="29"/>
      <c r="E14" s="29"/>
      <c r="F14" s="29"/>
      <c r="G14" s="29"/>
      <c r="H14" s="29"/>
      <c r="I14" s="29"/>
      <c r="J14" s="29"/>
      <c r="K14" s="29"/>
      <c r="L14" s="29"/>
      <c r="M14" s="29"/>
      <c r="N14" s="30"/>
    </row>
    <row r="15" spans="1:15" ht="11.25" customHeight="1" x14ac:dyDescent="0.2">
      <c r="A15" s="28" t="s">
        <v>29</v>
      </c>
      <c r="B15" s="26">
        <f t="shared" ref="B15:M15" si="1">SUM(B11:B14)</f>
        <v>0</v>
      </c>
      <c r="C15" s="26">
        <f t="shared" si="1"/>
        <v>0</v>
      </c>
      <c r="D15" s="26">
        <f t="shared" si="1"/>
        <v>0</v>
      </c>
      <c r="E15" s="26">
        <f t="shared" si="1"/>
        <v>0</v>
      </c>
      <c r="F15" s="26">
        <f t="shared" si="1"/>
        <v>0</v>
      </c>
      <c r="G15" s="26">
        <f t="shared" si="1"/>
        <v>0</v>
      </c>
      <c r="H15" s="26">
        <f t="shared" si="1"/>
        <v>0</v>
      </c>
      <c r="I15" s="26">
        <f t="shared" si="1"/>
        <v>0</v>
      </c>
      <c r="J15" s="26">
        <f t="shared" si="1"/>
        <v>0</v>
      </c>
      <c r="K15" s="26">
        <f t="shared" si="1"/>
        <v>0</v>
      </c>
      <c r="L15" s="26">
        <f t="shared" si="1"/>
        <v>0</v>
      </c>
      <c r="M15" s="26">
        <f t="shared" si="1"/>
        <v>0</v>
      </c>
      <c r="N15" s="27">
        <f>SUM(B15:M15)</f>
        <v>0</v>
      </c>
    </row>
    <row r="16" spans="1:15" ht="15.75" customHeight="1" x14ac:dyDescent="0.2">
      <c r="A16" s="31" t="s">
        <v>22</v>
      </c>
      <c r="B16" s="32">
        <f t="shared" ref="B16:M16" si="2">B9-B15</f>
        <v>0</v>
      </c>
      <c r="C16" s="32">
        <f t="shared" si="2"/>
        <v>0</v>
      </c>
      <c r="D16" s="32">
        <f t="shared" si="2"/>
        <v>0</v>
      </c>
      <c r="E16" s="32">
        <f t="shared" si="2"/>
        <v>0</v>
      </c>
      <c r="F16" s="32">
        <f t="shared" si="2"/>
        <v>0</v>
      </c>
      <c r="G16" s="32">
        <f t="shared" si="2"/>
        <v>0</v>
      </c>
      <c r="H16" s="32">
        <f t="shared" si="2"/>
        <v>0</v>
      </c>
      <c r="I16" s="32">
        <f t="shared" si="2"/>
        <v>0</v>
      </c>
      <c r="J16" s="32">
        <f t="shared" si="2"/>
        <v>0</v>
      </c>
      <c r="K16" s="32">
        <f t="shared" si="2"/>
        <v>0</v>
      </c>
      <c r="L16" s="32">
        <f t="shared" si="2"/>
        <v>0</v>
      </c>
      <c r="M16" s="32">
        <f t="shared" si="2"/>
        <v>0</v>
      </c>
      <c r="N16" s="33">
        <f>SUM(B16:M16)</f>
        <v>0</v>
      </c>
    </row>
    <row r="17" spans="1:14" ht="9.75" customHeight="1" x14ac:dyDescent="0.2">
      <c r="A17" s="34" t="s">
        <v>57</v>
      </c>
      <c r="B17" s="35" t="str">
        <f>IF(B16=0,"",B16/B9)</f>
        <v/>
      </c>
      <c r="C17" s="35" t="str">
        <f t="shared" ref="C17:N17" si="3">IF(C16=0,"",C16/C9)</f>
        <v/>
      </c>
      <c r="D17" s="35" t="str">
        <f t="shared" si="3"/>
        <v/>
      </c>
      <c r="E17" s="35" t="str">
        <f t="shared" si="3"/>
        <v/>
      </c>
      <c r="F17" s="35" t="str">
        <f t="shared" si="3"/>
        <v/>
      </c>
      <c r="G17" s="35" t="str">
        <f t="shared" si="3"/>
        <v/>
      </c>
      <c r="H17" s="35" t="str">
        <f t="shared" si="3"/>
        <v/>
      </c>
      <c r="I17" s="35" t="str">
        <f t="shared" si="3"/>
        <v/>
      </c>
      <c r="J17" s="35" t="str">
        <f t="shared" si="3"/>
        <v/>
      </c>
      <c r="K17" s="35" t="str">
        <f t="shared" si="3"/>
        <v/>
      </c>
      <c r="L17" s="35" t="str">
        <f t="shared" si="3"/>
        <v/>
      </c>
      <c r="M17" s="35" t="str">
        <f t="shared" si="3"/>
        <v/>
      </c>
      <c r="N17" s="35" t="str">
        <f t="shared" si="3"/>
        <v/>
      </c>
    </row>
    <row r="18" spans="1:14" ht="19.5" customHeight="1" x14ac:dyDescent="0.2">
      <c r="A18" s="36" t="s">
        <v>23</v>
      </c>
      <c r="B18" s="37"/>
      <c r="C18" s="37"/>
      <c r="D18" s="37"/>
      <c r="E18" s="37"/>
      <c r="F18" s="37"/>
      <c r="G18" s="37"/>
      <c r="H18" s="37"/>
      <c r="I18" s="37"/>
      <c r="J18" s="37"/>
      <c r="K18" s="37"/>
      <c r="L18" s="37"/>
      <c r="M18" s="37"/>
      <c r="N18" s="38"/>
    </row>
    <row r="19" spans="1:14" ht="11.25" customHeight="1" x14ac:dyDescent="0.2">
      <c r="A19" s="54" t="s">
        <v>30</v>
      </c>
      <c r="B19" s="51"/>
      <c r="C19" s="51"/>
      <c r="D19" s="51"/>
      <c r="E19" s="51"/>
      <c r="F19" s="51"/>
      <c r="G19" s="51"/>
      <c r="H19" s="51"/>
      <c r="I19" s="51"/>
      <c r="J19" s="51"/>
      <c r="K19" s="51"/>
      <c r="L19" s="51"/>
      <c r="M19" s="51"/>
      <c r="N19" s="38">
        <f>SUM(B19:M19)</f>
        <v>0</v>
      </c>
    </row>
    <row r="20" spans="1:14" ht="11.25" customHeight="1" x14ac:dyDescent="0.2">
      <c r="A20" s="54" t="s">
        <v>34</v>
      </c>
      <c r="B20" s="51"/>
      <c r="C20" s="51"/>
      <c r="D20" s="51"/>
      <c r="E20" s="51"/>
      <c r="F20" s="51"/>
      <c r="G20" s="51"/>
      <c r="H20" s="51"/>
      <c r="I20" s="51"/>
      <c r="J20" s="51"/>
      <c r="K20" s="51"/>
      <c r="L20" s="51"/>
      <c r="M20" s="51"/>
      <c r="N20" s="38">
        <f>SUM(B20:M20)</f>
        <v>0</v>
      </c>
    </row>
    <row r="21" spans="1:14" ht="11.25" customHeight="1" x14ac:dyDescent="0.2">
      <c r="A21" s="54" t="s">
        <v>31</v>
      </c>
      <c r="B21" s="51"/>
      <c r="C21" s="51"/>
      <c r="D21" s="51"/>
      <c r="E21" s="51"/>
      <c r="F21" s="51"/>
      <c r="G21" s="51"/>
      <c r="H21" s="51"/>
      <c r="I21" s="51"/>
      <c r="J21" s="51"/>
      <c r="K21" s="51"/>
      <c r="L21" s="51"/>
      <c r="M21" s="51"/>
      <c r="N21" s="38">
        <f>SUM(B21:M21)</f>
        <v>0</v>
      </c>
    </row>
    <row r="22" spans="1:14" ht="11.25" customHeight="1" x14ac:dyDescent="0.2">
      <c r="A22" s="54" t="s">
        <v>32</v>
      </c>
      <c r="B22" s="51"/>
      <c r="C22" s="51"/>
      <c r="D22" s="51"/>
      <c r="E22" s="51"/>
      <c r="F22" s="51"/>
      <c r="G22" s="51"/>
      <c r="H22" s="51"/>
      <c r="I22" s="51"/>
      <c r="J22" s="51"/>
      <c r="K22" s="51"/>
      <c r="L22" s="51"/>
      <c r="M22" s="51"/>
      <c r="N22" s="38">
        <f>SUM(B22:M22)</f>
        <v>0</v>
      </c>
    </row>
    <row r="23" spans="1:14" ht="6" customHeight="1" x14ac:dyDescent="0.2">
      <c r="A23" s="54"/>
      <c r="B23" s="52"/>
      <c r="C23" s="52"/>
      <c r="D23" s="52"/>
      <c r="E23" s="52"/>
      <c r="F23" s="52"/>
      <c r="G23" s="52"/>
      <c r="H23" s="52"/>
      <c r="I23" s="52"/>
      <c r="J23" s="52"/>
      <c r="K23" s="52"/>
      <c r="L23" s="52"/>
      <c r="M23" s="52"/>
      <c r="N23" s="41"/>
    </row>
    <row r="24" spans="1:14" ht="11.25" customHeight="1" x14ac:dyDescent="0.2">
      <c r="A24" s="39" t="s">
        <v>33</v>
      </c>
      <c r="B24" s="37">
        <f t="shared" ref="B24:N24" si="4">SUM(B19:B23)</f>
        <v>0</v>
      </c>
      <c r="C24" s="37">
        <f t="shared" si="4"/>
        <v>0</v>
      </c>
      <c r="D24" s="37">
        <f t="shared" si="4"/>
        <v>0</v>
      </c>
      <c r="E24" s="37">
        <f t="shared" si="4"/>
        <v>0</v>
      </c>
      <c r="F24" s="37">
        <f t="shared" si="4"/>
        <v>0</v>
      </c>
      <c r="G24" s="37">
        <f t="shared" si="4"/>
        <v>0</v>
      </c>
      <c r="H24" s="37">
        <f t="shared" si="4"/>
        <v>0</v>
      </c>
      <c r="I24" s="37">
        <f t="shared" si="4"/>
        <v>0</v>
      </c>
      <c r="J24" s="37">
        <f t="shared" si="4"/>
        <v>0</v>
      </c>
      <c r="K24" s="37">
        <f t="shared" si="4"/>
        <v>0</v>
      </c>
      <c r="L24" s="37">
        <f t="shared" si="4"/>
        <v>0</v>
      </c>
      <c r="M24" s="37">
        <f t="shared" si="4"/>
        <v>0</v>
      </c>
      <c r="N24" s="37">
        <f t="shared" si="4"/>
        <v>0</v>
      </c>
    </row>
    <row r="25" spans="1:14" ht="6" customHeight="1" x14ac:dyDescent="0.2">
      <c r="A25" s="39"/>
      <c r="B25" s="37"/>
      <c r="C25" s="37"/>
      <c r="D25" s="37"/>
      <c r="E25" s="37"/>
      <c r="F25" s="37"/>
      <c r="G25" s="37"/>
      <c r="H25" s="37"/>
      <c r="I25" s="37"/>
      <c r="J25" s="37"/>
      <c r="K25" s="37"/>
      <c r="L25" s="37"/>
      <c r="M25" s="37"/>
      <c r="N25" s="38"/>
    </row>
    <row r="26" spans="1:14" ht="11.25" customHeight="1" x14ac:dyDescent="0.2">
      <c r="A26" s="54" t="s">
        <v>49</v>
      </c>
      <c r="B26" s="51"/>
      <c r="C26" s="51"/>
      <c r="D26" s="51"/>
      <c r="E26" s="51"/>
      <c r="F26" s="51"/>
      <c r="G26" s="51"/>
      <c r="H26" s="51"/>
      <c r="I26" s="51"/>
      <c r="J26" s="51"/>
      <c r="K26" s="51"/>
      <c r="L26" s="51"/>
      <c r="M26" s="51"/>
      <c r="N26" s="38">
        <f t="shared" ref="N26:N44" si="5">SUM(B26:M26)</f>
        <v>0</v>
      </c>
    </row>
    <row r="27" spans="1:14" ht="11.25" customHeight="1" x14ac:dyDescent="0.2">
      <c r="A27" s="54" t="s">
        <v>35</v>
      </c>
      <c r="B27" s="51"/>
      <c r="C27" s="51"/>
      <c r="D27" s="51"/>
      <c r="E27" s="51"/>
      <c r="F27" s="51"/>
      <c r="G27" s="51"/>
      <c r="H27" s="51"/>
      <c r="I27" s="51"/>
      <c r="J27" s="51"/>
      <c r="K27" s="51"/>
      <c r="L27" s="51"/>
      <c r="M27" s="51"/>
      <c r="N27" s="38">
        <f t="shared" si="5"/>
        <v>0</v>
      </c>
    </row>
    <row r="28" spans="1:14" ht="11.25" customHeight="1" x14ac:dyDescent="0.2">
      <c r="A28" s="54" t="s">
        <v>52</v>
      </c>
      <c r="B28" s="51"/>
      <c r="C28" s="51"/>
      <c r="D28" s="51"/>
      <c r="E28" s="51"/>
      <c r="F28" s="51"/>
      <c r="G28" s="51"/>
      <c r="H28" s="51"/>
      <c r="I28" s="51"/>
      <c r="J28" s="51"/>
      <c r="K28" s="51"/>
      <c r="L28" s="51"/>
      <c r="M28" s="51"/>
      <c r="N28" s="38">
        <f t="shared" si="5"/>
        <v>0</v>
      </c>
    </row>
    <row r="29" spans="1:14" ht="11.25" customHeight="1" x14ac:dyDescent="0.2">
      <c r="A29" s="54" t="s">
        <v>51</v>
      </c>
      <c r="B29" s="51"/>
      <c r="C29" s="51"/>
      <c r="D29" s="51"/>
      <c r="E29" s="51"/>
      <c r="F29" s="51"/>
      <c r="G29" s="51"/>
      <c r="H29" s="51"/>
      <c r="I29" s="51"/>
      <c r="J29" s="51"/>
      <c r="K29" s="51"/>
      <c r="L29" s="51"/>
      <c r="M29" s="51"/>
      <c r="N29" s="38">
        <f t="shared" si="5"/>
        <v>0</v>
      </c>
    </row>
    <row r="30" spans="1:14" ht="11.25" customHeight="1" x14ac:dyDescent="0.2">
      <c r="A30" s="54" t="s">
        <v>50</v>
      </c>
      <c r="B30" s="51"/>
      <c r="C30" s="51"/>
      <c r="D30" s="51"/>
      <c r="E30" s="51"/>
      <c r="F30" s="51"/>
      <c r="G30" s="51"/>
      <c r="H30" s="51"/>
      <c r="I30" s="51"/>
      <c r="J30" s="51"/>
      <c r="K30" s="51"/>
      <c r="L30" s="51"/>
      <c r="M30" s="51"/>
      <c r="N30" s="38">
        <f t="shared" si="5"/>
        <v>0</v>
      </c>
    </row>
    <row r="31" spans="1:14" ht="11.25" customHeight="1" x14ac:dyDescent="0.2">
      <c r="A31" s="54" t="s">
        <v>47</v>
      </c>
      <c r="B31" s="51"/>
      <c r="C31" s="51"/>
      <c r="D31" s="51"/>
      <c r="E31" s="51"/>
      <c r="F31" s="51"/>
      <c r="G31" s="51"/>
      <c r="H31" s="51"/>
      <c r="I31" s="51"/>
      <c r="J31" s="51"/>
      <c r="K31" s="51"/>
      <c r="L31" s="51"/>
      <c r="M31" s="51"/>
      <c r="N31" s="38">
        <f t="shared" si="5"/>
        <v>0</v>
      </c>
    </row>
    <row r="32" spans="1:14" ht="11.25" customHeight="1" x14ac:dyDescent="0.2">
      <c r="A32" s="54" t="s">
        <v>37</v>
      </c>
      <c r="B32" s="51"/>
      <c r="C32" s="51"/>
      <c r="D32" s="51"/>
      <c r="E32" s="51"/>
      <c r="F32" s="51"/>
      <c r="G32" s="51"/>
      <c r="H32" s="51"/>
      <c r="I32" s="51"/>
      <c r="J32" s="51"/>
      <c r="K32" s="51"/>
      <c r="L32" s="51"/>
      <c r="M32" s="51"/>
      <c r="N32" s="38">
        <f t="shared" si="5"/>
        <v>0</v>
      </c>
    </row>
    <row r="33" spans="1:14" ht="11.25" customHeight="1" x14ac:dyDescent="0.2">
      <c r="A33" s="54" t="s">
        <v>39</v>
      </c>
      <c r="B33" s="51"/>
      <c r="C33" s="51"/>
      <c r="D33" s="51"/>
      <c r="E33" s="51"/>
      <c r="F33" s="51"/>
      <c r="G33" s="51"/>
      <c r="H33" s="51"/>
      <c r="I33" s="51"/>
      <c r="J33" s="51"/>
      <c r="K33" s="51"/>
      <c r="L33" s="51"/>
      <c r="M33" s="51"/>
      <c r="N33" s="38">
        <f t="shared" si="5"/>
        <v>0</v>
      </c>
    </row>
    <row r="34" spans="1:14" ht="11.25" customHeight="1" x14ac:dyDescent="0.2">
      <c r="A34" s="54" t="s">
        <v>48</v>
      </c>
      <c r="B34" s="51"/>
      <c r="C34" s="51"/>
      <c r="D34" s="51"/>
      <c r="E34" s="51"/>
      <c r="F34" s="51"/>
      <c r="G34" s="51"/>
      <c r="H34" s="51"/>
      <c r="I34" s="51"/>
      <c r="J34" s="51"/>
      <c r="K34" s="51"/>
      <c r="L34" s="51"/>
      <c r="M34" s="51"/>
      <c r="N34" s="38">
        <f t="shared" si="5"/>
        <v>0</v>
      </c>
    </row>
    <row r="35" spans="1:14" ht="11.25" customHeight="1" x14ac:dyDescent="0.2">
      <c r="A35" s="54" t="s">
        <v>44</v>
      </c>
      <c r="B35" s="51"/>
      <c r="C35" s="51"/>
      <c r="D35" s="51"/>
      <c r="E35" s="51"/>
      <c r="F35" s="51"/>
      <c r="G35" s="51"/>
      <c r="H35" s="51"/>
      <c r="I35" s="51"/>
      <c r="J35" s="51"/>
      <c r="K35" s="51"/>
      <c r="L35" s="51"/>
      <c r="M35" s="51"/>
      <c r="N35" s="38">
        <f t="shared" si="5"/>
        <v>0</v>
      </c>
    </row>
    <row r="36" spans="1:14" ht="11.25" customHeight="1" x14ac:dyDescent="0.2">
      <c r="A36" s="54" t="s">
        <v>43</v>
      </c>
      <c r="B36" s="51"/>
      <c r="C36" s="51"/>
      <c r="D36" s="51"/>
      <c r="E36" s="51"/>
      <c r="F36" s="51"/>
      <c r="G36" s="51"/>
      <c r="H36" s="51"/>
      <c r="I36" s="51"/>
      <c r="J36" s="51"/>
      <c r="K36" s="51"/>
      <c r="L36" s="51"/>
      <c r="M36" s="51"/>
      <c r="N36" s="38">
        <f t="shared" si="5"/>
        <v>0</v>
      </c>
    </row>
    <row r="37" spans="1:14" ht="11.25" customHeight="1" x14ac:dyDescent="0.2">
      <c r="A37" s="54" t="s">
        <v>40</v>
      </c>
      <c r="B37" s="51"/>
      <c r="C37" s="51"/>
      <c r="D37" s="51"/>
      <c r="E37" s="51"/>
      <c r="F37" s="51"/>
      <c r="G37" s="51"/>
      <c r="H37" s="51"/>
      <c r="I37" s="51"/>
      <c r="J37" s="51"/>
      <c r="K37" s="51"/>
      <c r="L37" s="51"/>
      <c r="M37" s="51"/>
      <c r="N37" s="38">
        <f t="shared" si="5"/>
        <v>0</v>
      </c>
    </row>
    <row r="38" spans="1:14" ht="11.25" customHeight="1" x14ac:dyDescent="0.2">
      <c r="A38" s="54" t="s">
        <v>38</v>
      </c>
      <c r="B38" s="51"/>
      <c r="C38" s="51"/>
      <c r="D38" s="51"/>
      <c r="E38" s="51"/>
      <c r="F38" s="51"/>
      <c r="G38" s="51"/>
      <c r="H38" s="51"/>
      <c r="I38" s="51"/>
      <c r="J38" s="51"/>
      <c r="K38" s="51"/>
      <c r="L38" s="51"/>
      <c r="M38" s="51"/>
      <c r="N38" s="38">
        <f t="shared" si="5"/>
        <v>0</v>
      </c>
    </row>
    <row r="39" spans="1:14" ht="11.25" customHeight="1" x14ac:dyDescent="0.2">
      <c r="A39" s="54" t="s">
        <v>66</v>
      </c>
      <c r="B39" s="51"/>
      <c r="C39" s="51"/>
      <c r="D39" s="51"/>
      <c r="E39" s="51"/>
      <c r="F39" s="51"/>
      <c r="G39" s="51"/>
      <c r="H39" s="51"/>
      <c r="I39" s="51"/>
      <c r="J39" s="51"/>
      <c r="K39" s="51"/>
      <c r="L39" s="51"/>
      <c r="M39" s="51"/>
      <c r="N39" s="38">
        <f t="shared" si="5"/>
        <v>0</v>
      </c>
    </row>
    <row r="40" spans="1:14" ht="11.25" customHeight="1" x14ac:dyDescent="0.2">
      <c r="A40" s="54" t="s">
        <v>36</v>
      </c>
      <c r="B40" s="51"/>
      <c r="C40" s="51"/>
      <c r="D40" s="51"/>
      <c r="E40" s="51"/>
      <c r="F40" s="51"/>
      <c r="G40" s="51"/>
      <c r="H40" s="51"/>
      <c r="I40" s="51"/>
      <c r="J40" s="51"/>
      <c r="K40" s="51"/>
      <c r="L40" s="51"/>
      <c r="M40" s="51"/>
      <c r="N40" s="38">
        <f t="shared" si="5"/>
        <v>0</v>
      </c>
    </row>
    <row r="41" spans="1:14" ht="11.25" customHeight="1" x14ac:dyDescent="0.2">
      <c r="A41" s="54" t="s">
        <v>45</v>
      </c>
      <c r="B41" s="51"/>
      <c r="C41" s="51"/>
      <c r="D41" s="51"/>
      <c r="E41" s="51"/>
      <c r="F41" s="51"/>
      <c r="G41" s="51"/>
      <c r="H41" s="51"/>
      <c r="I41" s="51"/>
      <c r="J41" s="51"/>
      <c r="K41" s="51"/>
      <c r="L41" s="51"/>
      <c r="M41" s="51"/>
      <c r="N41" s="38">
        <f t="shared" si="5"/>
        <v>0</v>
      </c>
    </row>
    <row r="42" spans="1:14" ht="11.25" customHeight="1" x14ac:dyDescent="0.2">
      <c r="A42" s="54" t="s">
        <v>46</v>
      </c>
      <c r="B42" s="51" t="s">
        <v>18</v>
      </c>
      <c r="C42" s="51"/>
      <c r="D42" s="51"/>
      <c r="E42" s="51"/>
      <c r="F42" s="51"/>
      <c r="G42" s="51"/>
      <c r="H42" s="51"/>
      <c r="I42" s="51"/>
      <c r="J42" s="51"/>
      <c r="K42" s="51"/>
      <c r="L42" s="51"/>
      <c r="M42" s="51"/>
      <c r="N42" s="38">
        <f t="shared" si="5"/>
        <v>0</v>
      </c>
    </row>
    <row r="43" spans="1:14" ht="11.25" customHeight="1" x14ac:dyDescent="0.2">
      <c r="A43" s="54" t="s">
        <v>42</v>
      </c>
      <c r="B43" s="51"/>
      <c r="C43" s="51"/>
      <c r="D43" s="51"/>
      <c r="E43" s="51"/>
      <c r="F43" s="51"/>
      <c r="G43" s="51"/>
      <c r="H43" s="51"/>
      <c r="I43" s="51"/>
      <c r="J43" s="51"/>
      <c r="K43" s="51"/>
      <c r="L43" s="51"/>
      <c r="M43" s="51"/>
      <c r="N43" s="38">
        <f t="shared" si="5"/>
        <v>0</v>
      </c>
    </row>
    <row r="44" spans="1:14" ht="11.25" customHeight="1" x14ac:dyDescent="0.2">
      <c r="A44" s="54" t="s">
        <v>41</v>
      </c>
      <c r="B44" s="51"/>
      <c r="C44" s="51"/>
      <c r="D44" s="51"/>
      <c r="E44" s="51"/>
      <c r="F44" s="51"/>
      <c r="G44" s="51"/>
      <c r="H44" s="51"/>
      <c r="I44" s="51"/>
      <c r="J44" s="51"/>
      <c r="K44" s="51"/>
      <c r="L44" s="51"/>
      <c r="M44" s="51"/>
      <c r="N44" s="38">
        <f t="shared" si="5"/>
        <v>0</v>
      </c>
    </row>
    <row r="45" spans="1:14" ht="11.25" customHeight="1" x14ac:dyDescent="0.2">
      <c r="A45" s="54"/>
      <c r="B45" s="51"/>
      <c r="C45" s="51"/>
      <c r="D45" s="51"/>
      <c r="E45" s="51"/>
      <c r="F45" s="51"/>
      <c r="G45" s="51"/>
      <c r="H45" s="51"/>
      <c r="I45" s="51"/>
      <c r="J45" s="51"/>
      <c r="K45" s="51"/>
      <c r="L45" s="51"/>
      <c r="M45" s="51"/>
      <c r="N45" s="38"/>
    </row>
    <row r="46" spans="1:14" ht="4.5" customHeight="1" x14ac:dyDescent="0.2">
      <c r="A46" s="39"/>
      <c r="B46" s="52"/>
      <c r="C46" s="52"/>
      <c r="D46" s="52"/>
      <c r="E46" s="52"/>
      <c r="F46" s="52"/>
      <c r="G46" s="52"/>
      <c r="H46" s="52"/>
      <c r="I46" s="52"/>
      <c r="J46" s="52"/>
      <c r="K46" s="52"/>
      <c r="L46" s="52"/>
      <c r="M46" s="52"/>
      <c r="N46" s="41"/>
    </row>
    <row r="47" spans="1:14" ht="11.25" customHeight="1" x14ac:dyDescent="0.2">
      <c r="A47" s="39" t="s">
        <v>53</v>
      </c>
      <c r="B47" s="37">
        <f t="shared" ref="B47:N47" si="6">SUM(B26:B46)</f>
        <v>0</v>
      </c>
      <c r="C47" s="37">
        <f t="shared" si="6"/>
        <v>0</v>
      </c>
      <c r="D47" s="37">
        <f t="shared" si="6"/>
        <v>0</v>
      </c>
      <c r="E47" s="37">
        <f t="shared" si="6"/>
        <v>0</v>
      </c>
      <c r="F47" s="37">
        <f t="shared" si="6"/>
        <v>0</v>
      </c>
      <c r="G47" s="37">
        <f t="shared" si="6"/>
        <v>0</v>
      </c>
      <c r="H47" s="37">
        <f t="shared" si="6"/>
        <v>0</v>
      </c>
      <c r="I47" s="37">
        <f t="shared" si="6"/>
        <v>0</v>
      </c>
      <c r="J47" s="37">
        <f t="shared" si="6"/>
        <v>0</v>
      </c>
      <c r="K47" s="37">
        <f t="shared" si="6"/>
        <v>0</v>
      </c>
      <c r="L47" s="37">
        <f t="shared" si="6"/>
        <v>0</v>
      </c>
      <c r="M47" s="37">
        <f t="shared" si="6"/>
        <v>0</v>
      </c>
      <c r="N47" s="37">
        <f t="shared" si="6"/>
        <v>0</v>
      </c>
    </row>
    <row r="48" spans="1:14" ht="17.25" customHeight="1" x14ac:dyDescent="0.2">
      <c r="A48" s="39" t="s">
        <v>54</v>
      </c>
      <c r="B48" s="40">
        <f t="shared" ref="B48:N48" si="7">B47+B24</f>
        <v>0</v>
      </c>
      <c r="C48" s="40">
        <f t="shared" si="7"/>
        <v>0</v>
      </c>
      <c r="D48" s="40">
        <f t="shared" si="7"/>
        <v>0</v>
      </c>
      <c r="E48" s="40">
        <f t="shared" si="7"/>
        <v>0</v>
      </c>
      <c r="F48" s="40">
        <f t="shared" si="7"/>
        <v>0</v>
      </c>
      <c r="G48" s="40">
        <f t="shared" si="7"/>
        <v>0</v>
      </c>
      <c r="H48" s="40">
        <f t="shared" si="7"/>
        <v>0</v>
      </c>
      <c r="I48" s="40">
        <f t="shared" si="7"/>
        <v>0</v>
      </c>
      <c r="J48" s="40">
        <f t="shared" si="7"/>
        <v>0</v>
      </c>
      <c r="K48" s="40">
        <f t="shared" si="7"/>
        <v>0</v>
      </c>
      <c r="L48" s="40">
        <f t="shared" si="7"/>
        <v>0</v>
      </c>
      <c r="M48" s="40">
        <f t="shared" si="7"/>
        <v>0</v>
      </c>
      <c r="N48" s="40">
        <f t="shared" si="7"/>
        <v>0</v>
      </c>
    </row>
    <row r="49" spans="1:15" ht="18.75" customHeight="1" x14ac:dyDescent="0.2">
      <c r="A49" s="23" t="s">
        <v>25</v>
      </c>
      <c r="B49" s="21">
        <f t="shared" ref="B49:M49" si="8">B16-B48</f>
        <v>0</v>
      </c>
      <c r="C49" s="21">
        <f t="shared" si="8"/>
        <v>0</v>
      </c>
      <c r="D49" s="21">
        <f t="shared" si="8"/>
        <v>0</v>
      </c>
      <c r="E49" s="21">
        <f t="shared" si="8"/>
        <v>0</v>
      </c>
      <c r="F49" s="21">
        <f t="shared" si="8"/>
        <v>0</v>
      </c>
      <c r="G49" s="21">
        <f t="shared" si="8"/>
        <v>0</v>
      </c>
      <c r="H49" s="21">
        <f t="shared" si="8"/>
        <v>0</v>
      </c>
      <c r="I49" s="21">
        <f t="shared" si="8"/>
        <v>0</v>
      </c>
      <c r="J49" s="21">
        <f t="shared" si="8"/>
        <v>0</v>
      </c>
      <c r="K49" s="21">
        <f t="shared" si="8"/>
        <v>0</v>
      </c>
      <c r="L49" s="21">
        <f t="shared" si="8"/>
        <v>0</v>
      </c>
      <c r="M49" s="21">
        <f t="shared" si="8"/>
        <v>0</v>
      </c>
      <c r="N49" s="22">
        <f>SUM(B49:M49)</f>
        <v>0</v>
      </c>
    </row>
    <row r="50" spans="1:15" ht="14.25" customHeight="1" x14ac:dyDescent="0.2">
      <c r="A50" s="34" t="s">
        <v>58</v>
      </c>
      <c r="B50" s="35" t="str">
        <f>IF(B49=0,"",B49/B9)</f>
        <v/>
      </c>
      <c r="C50" s="35" t="str">
        <f t="shared" ref="C50:N50" si="9">IF(C49=0,"",C49/C9)</f>
        <v/>
      </c>
      <c r="D50" s="35" t="str">
        <f t="shared" si="9"/>
        <v/>
      </c>
      <c r="E50" s="35" t="str">
        <f t="shared" si="9"/>
        <v/>
      </c>
      <c r="F50" s="35" t="str">
        <f t="shared" si="9"/>
        <v/>
      </c>
      <c r="G50" s="35" t="str">
        <f t="shared" si="9"/>
        <v/>
      </c>
      <c r="H50" s="35" t="str">
        <f t="shared" si="9"/>
        <v/>
      </c>
      <c r="I50" s="35" t="str">
        <f t="shared" si="9"/>
        <v/>
      </c>
      <c r="J50" s="35" t="str">
        <f t="shared" si="9"/>
        <v/>
      </c>
      <c r="K50" s="35" t="str">
        <f t="shared" si="9"/>
        <v/>
      </c>
      <c r="L50" s="35" t="str">
        <f t="shared" si="9"/>
        <v/>
      </c>
      <c r="M50" s="35" t="str">
        <f t="shared" si="9"/>
        <v/>
      </c>
      <c r="N50" s="35" t="str">
        <f t="shared" si="9"/>
        <v/>
      </c>
    </row>
    <row r="51" spans="1:15" x14ac:dyDescent="0.2">
      <c r="B51" s="18"/>
      <c r="C51" s="18"/>
      <c r="D51" s="18"/>
      <c r="E51" s="18"/>
      <c r="F51" s="18"/>
      <c r="G51" s="18"/>
      <c r="H51" s="18"/>
      <c r="I51" s="18"/>
      <c r="J51" s="18"/>
      <c r="K51" s="18"/>
      <c r="L51" s="18"/>
      <c r="M51" s="18"/>
      <c r="N51" s="19"/>
    </row>
    <row r="52" spans="1:15" s="12" customFormat="1" ht="15" x14ac:dyDescent="0.25">
      <c r="A52" s="83" t="str">
        <f>A1</f>
        <v>Your Company Name</v>
      </c>
      <c r="B52" s="83"/>
      <c r="C52" s="84"/>
      <c r="D52" s="84"/>
      <c r="E52" s="84"/>
      <c r="F52" s="84"/>
      <c r="G52" s="84"/>
      <c r="H52" s="84"/>
      <c r="I52" s="84"/>
      <c r="J52" s="84"/>
      <c r="K52" s="84"/>
      <c r="L52" s="86"/>
      <c r="M52" s="86"/>
      <c r="N52" s="86"/>
      <c r="O52" s="86"/>
    </row>
    <row r="53" spans="1:15" x14ac:dyDescent="0.2">
      <c r="A53" s="81" t="str">
        <f>A2</f>
        <v>Consolidated Budget for 2020</v>
      </c>
      <c r="B53" s="81"/>
      <c r="C53" s="82"/>
      <c r="D53" s="82"/>
      <c r="E53" s="82"/>
      <c r="F53" s="82"/>
      <c r="G53" s="82"/>
      <c r="H53" s="82"/>
      <c r="I53" s="82"/>
      <c r="J53" s="82"/>
      <c r="K53" s="82"/>
      <c r="L53" s="85"/>
      <c r="M53" s="85"/>
      <c r="N53" s="85"/>
      <c r="O53" s="85"/>
    </row>
    <row r="54" spans="1:15" x14ac:dyDescent="0.2">
      <c r="A54" s="81" t="str">
        <f>A3</f>
        <v>Prepared by:                       Date:</v>
      </c>
      <c r="B54" s="81"/>
      <c r="C54" s="82"/>
      <c r="D54" s="82"/>
      <c r="E54" s="82"/>
      <c r="F54" s="82"/>
      <c r="G54" s="82"/>
      <c r="H54" s="82"/>
      <c r="I54" s="82"/>
      <c r="J54" s="82"/>
      <c r="K54" s="82"/>
      <c r="L54" s="85"/>
      <c r="M54" s="85"/>
      <c r="N54" s="85"/>
      <c r="O54" s="85"/>
    </row>
    <row r="55" spans="1:15" x14ac:dyDescent="0.2">
      <c r="B55" s="15"/>
      <c r="C55" s="15"/>
      <c r="D55" s="15"/>
      <c r="E55" s="15"/>
      <c r="F55" s="15"/>
      <c r="G55" s="15"/>
      <c r="H55" s="15"/>
      <c r="I55" s="15"/>
      <c r="J55" s="15"/>
      <c r="K55" s="15"/>
      <c r="L55" s="15"/>
      <c r="M55" s="15"/>
      <c r="N55" s="17"/>
    </row>
    <row r="56" spans="1:15" x14ac:dyDescent="0.2">
      <c r="B56" s="15"/>
      <c r="C56" s="15"/>
      <c r="D56" s="15"/>
      <c r="E56" s="15"/>
      <c r="F56" s="15"/>
      <c r="G56" s="15"/>
      <c r="H56" s="15"/>
      <c r="I56" s="15"/>
      <c r="J56" s="15"/>
      <c r="K56" s="15"/>
      <c r="L56" s="15"/>
      <c r="M56" s="15"/>
      <c r="N56" s="17"/>
    </row>
    <row r="57" spans="1:15" x14ac:dyDescent="0.2">
      <c r="B57" s="15"/>
      <c r="C57" s="15"/>
      <c r="D57" s="15"/>
      <c r="E57" s="15"/>
      <c r="F57" s="15"/>
      <c r="G57" s="15"/>
      <c r="H57" s="15"/>
      <c r="I57" s="15"/>
      <c r="J57" s="15"/>
      <c r="K57" s="15"/>
      <c r="L57" s="15"/>
      <c r="M57" s="15"/>
      <c r="N57" s="17"/>
    </row>
    <row r="58" spans="1:15" x14ac:dyDescent="0.2">
      <c r="B58" s="15"/>
      <c r="C58" s="15"/>
      <c r="D58" s="15"/>
      <c r="E58" s="15"/>
      <c r="F58" s="15"/>
      <c r="G58" s="15"/>
      <c r="H58" s="15"/>
      <c r="I58" s="15"/>
      <c r="J58" s="15"/>
      <c r="K58" s="15"/>
      <c r="L58" s="15"/>
      <c r="M58" s="15"/>
      <c r="N58" s="17"/>
    </row>
    <row r="59" spans="1:15" x14ac:dyDescent="0.2">
      <c r="B59" s="15"/>
      <c r="C59" s="15"/>
      <c r="D59" s="15"/>
      <c r="E59" s="15"/>
      <c r="F59" s="15"/>
      <c r="G59" s="15"/>
      <c r="H59" s="15"/>
      <c r="I59" s="15"/>
      <c r="J59" s="15"/>
      <c r="K59" s="15"/>
      <c r="L59" s="15"/>
      <c r="M59" s="15"/>
      <c r="N59" s="17"/>
    </row>
    <row r="60" spans="1:15" x14ac:dyDescent="0.2">
      <c r="B60" s="15"/>
      <c r="C60" s="15"/>
      <c r="D60" s="15"/>
      <c r="E60" s="15"/>
      <c r="F60" s="15"/>
      <c r="G60" s="15"/>
      <c r="H60" s="15"/>
      <c r="I60" s="15"/>
      <c r="J60" s="15"/>
      <c r="K60" s="15"/>
      <c r="L60" s="15"/>
      <c r="M60" s="15"/>
      <c r="N60" s="17"/>
    </row>
    <row r="61" spans="1:15" x14ac:dyDescent="0.2">
      <c r="B61" s="15"/>
      <c r="C61" s="15"/>
      <c r="D61" s="15"/>
      <c r="E61" s="15"/>
      <c r="F61" s="15"/>
      <c r="G61" s="15"/>
      <c r="H61" s="15"/>
      <c r="I61" s="15"/>
      <c r="J61" s="15"/>
      <c r="K61" s="15"/>
      <c r="L61" s="15"/>
      <c r="M61" s="15"/>
      <c r="N61" s="15"/>
    </row>
    <row r="62" spans="1:15" x14ac:dyDescent="0.2">
      <c r="B62" s="15"/>
      <c r="C62" s="15"/>
      <c r="D62" s="15"/>
      <c r="E62" s="15"/>
      <c r="F62" s="15"/>
      <c r="G62" s="15"/>
      <c r="H62" s="15"/>
      <c r="I62" s="15"/>
      <c r="J62" s="15"/>
      <c r="K62" s="15"/>
      <c r="L62" s="15"/>
      <c r="M62" s="15"/>
      <c r="N62" s="15"/>
    </row>
    <row r="63" spans="1:15" x14ac:dyDescent="0.2">
      <c r="B63" s="15"/>
      <c r="C63" s="15"/>
      <c r="D63" s="15"/>
      <c r="E63" s="15"/>
      <c r="F63" s="15"/>
      <c r="G63" s="15"/>
      <c r="H63" s="15"/>
      <c r="I63" s="15"/>
      <c r="J63" s="15"/>
      <c r="K63" s="15"/>
      <c r="L63" s="15"/>
      <c r="M63" s="15"/>
      <c r="N63" s="15"/>
    </row>
    <row r="64" spans="1:15" x14ac:dyDescent="0.2">
      <c r="B64" s="15"/>
      <c r="C64" s="15"/>
      <c r="D64" s="15"/>
      <c r="E64" s="15"/>
      <c r="F64" s="15"/>
      <c r="G64" s="15"/>
      <c r="H64" s="15"/>
      <c r="I64" s="15"/>
      <c r="J64" s="15"/>
      <c r="K64" s="15"/>
      <c r="L64" s="15"/>
      <c r="M64" s="15"/>
      <c r="N64" s="15"/>
    </row>
    <row r="65" spans="1:15" x14ac:dyDescent="0.2">
      <c r="B65" s="15"/>
      <c r="C65" s="15"/>
      <c r="D65" s="15"/>
      <c r="E65" s="15"/>
      <c r="F65" s="15"/>
      <c r="G65" s="15"/>
      <c r="H65" s="15"/>
      <c r="I65" s="15"/>
      <c r="J65" s="15"/>
      <c r="K65" s="15"/>
      <c r="L65" s="15"/>
      <c r="M65" s="15"/>
      <c r="N65" s="15"/>
    </row>
    <row r="66" spans="1:15" x14ac:dyDescent="0.2">
      <c r="B66" s="15"/>
      <c r="C66" s="15"/>
      <c r="D66" s="15"/>
      <c r="E66" s="15"/>
      <c r="F66" s="15"/>
      <c r="G66" s="15"/>
      <c r="H66" s="15"/>
      <c r="I66" s="15"/>
      <c r="J66" s="15"/>
      <c r="K66" s="15"/>
      <c r="L66" s="15"/>
      <c r="M66" s="15"/>
      <c r="N66" s="15"/>
    </row>
    <row r="67" spans="1:15" x14ac:dyDescent="0.2">
      <c r="B67" s="15"/>
      <c r="C67" s="15"/>
      <c r="D67" s="15"/>
      <c r="E67" s="15"/>
      <c r="F67" s="15"/>
      <c r="G67" s="15"/>
      <c r="H67" s="15"/>
      <c r="I67" s="15"/>
      <c r="J67" s="15"/>
      <c r="K67" s="15"/>
      <c r="L67" s="15"/>
      <c r="M67" s="15"/>
      <c r="N67" s="15"/>
    </row>
    <row r="68" spans="1:15" x14ac:dyDescent="0.2">
      <c r="B68" s="15"/>
      <c r="C68" s="15"/>
      <c r="D68" s="15"/>
      <c r="E68" s="15"/>
      <c r="F68" s="15"/>
      <c r="G68" s="15"/>
      <c r="H68" s="15"/>
      <c r="I68" s="15"/>
      <c r="J68" s="15"/>
      <c r="K68" s="15"/>
      <c r="L68" s="15"/>
      <c r="M68" s="15"/>
      <c r="N68" s="15"/>
    </row>
    <row r="69" spans="1:15" x14ac:dyDescent="0.2">
      <c r="B69" s="15"/>
      <c r="C69" s="15"/>
      <c r="D69" s="15"/>
      <c r="E69" s="15"/>
      <c r="F69" s="15"/>
      <c r="G69" s="15"/>
      <c r="H69" s="15"/>
      <c r="I69" s="15"/>
      <c r="J69" s="15"/>
      <c r="K69" s="15"/>
      <c r="L69" s="15"/>
      <c r="M69" s="15"/>
      <c r="N69" s="15"/>
    </row>
    <row r="70" spans="1:15" x14ac:dyDescent="0.2">
      <c r="B70" s="15"/>
      <c r="C70" s="15"/>
      <c r="D70" s="15"/>
      <c r="E70" s="15"/>
      <c r="F70" s="15"/>
      <c r="G70" s="15"/>
      <c r="H70" s="15"/>
      <c r="I70" s="15"/>
      <c r="J70" s="15"/>
      <c r="K70" s="15"/>
      <c r="L70" s="15"/>
      <c r="M70" s="15"/>
      <c r="N70" s="15"/>
    </row>
    <row r="71" spans="1:15" x14ac:dyDescent="0.2">
      <c r="B71" s="15"/>
      <c r="C71" s="15"/>
      <c r="D71" s="15"/>
      <c r="E71" s="15"/>
      <c r="F71" s="15"/>
      <c r="G71" s="15"/>
      <c r="H71" s="15"/>
      <c r="I71" s="15"/>
      <c r="J71" s="15"/>
      <c r="K71" s="15"/>
      <c r="L71" s="15"/>
      <c r="M71" s="15"/>
      <c r="N71" s="15"/>
    </row>
    <row r="72" spans="1:15" x14ac:dyDescent="0.2">
      <c r="B72" s="15"/>
      <c r="C72" s="15"/>
      <c r="D72" s="15"/>
      <c r="E72" s="15"/>
      <c r="F72" s="15"/>
      <c r="G72" s="15"/>
      <c r="H72" s="15"/>
      <c r="I72" s="15"/>
      <c r="J72" s="15"/>
      <c r="K72" s="15"/>
      <c r="L72" s="15"/>
      <c r="M72" s="15"/>
      <c r="N72" s="15"/>
    </row>
    <row r="73" spans="1:15" x14ac:dyDescent="0.2">
      <c r="B73" s="15"/>
      <c r="C73" s="15"/>
      <c r="D73" s="15"/>
      <c r="E73" s="15"/>
      <c r="F73" s="15"/>
      <c r="G73" s="15"/>
      <c r="H73" s="15"/>
      <c r="I73" s="15"/>
      <c r="J73" s="15"/>
      <c r="K73" s="15"/>
      <c r="L73" s="15"/>
      <c r="M73" s="15"/>
      <c r="N73" s="15"/>
    </row>
    <row r="74" spans="1:15" x14ac:dyDescent="0.2">
      <c r="A74" s="81"/>
      <c r="B74" s="81"/>
      <c r="C74" s="82"/>
      <c r="D74" s="82"/>
      <c r="E74" s="82"/>
      <c r="F74" s="82"/>
      <c r="G74" s="82"/>
      <c r="H74" s="82"/>
      <c r="I74" s="82"/>
      <c r="J74" s="82"/>
      <c r="K74" s="82"/>
      <c r="L74" s="85"/>
      <c r="M74" s="85"/>
      <c r="N74" s="85"/>
      <c r="O74" s="85"/>
    </row>
    <row r="75" spans="1:15" x14ac:dyDescent="0.2">
      <c r="B75" s="15"/>
      <c r="C75" s="15"/>
      <c r="D75" s="15"/>
      <c r="E75" s="15"/>
      <c r="F75" s="15"/>
      <c r="G75" s="15"/>
      <c r="H75" s="15"/>
      <c r="I75" s="15"/>
      <c r="J75" s="15"/>
      <c r="K75" s="15"/>
      <c r="L75" s="15"/>
      <c r="M75" s="15"/>
      <c r="N75" s="15"/>
    </row>
    <row r="76" spans="1:15" x14ac:dyDescent="0.2">
      <c r="B76" s="15"/>
      <c r="C76" s="15"/>
      <c r="D76" s="15"/>
      <c r="E76" s="15"/>
      <c r="F76" s="15"/>
      <c r="G76" s="15"/>
      <c r="H76" s="15"/>
      <c r="I76" s="15"/>
      <c r="J76" s="15"/>
      <c r="K76" s="15"/>
      <c r="L76" s="15"/>
      <c r="M76" s="15"/>
      <c r="N76" s="15"/>
    </row>
    <row r="77" spans="1:15" x14ac:dyDescent="0.2">
      <c r="B77" s="15"/>
      <c r="C77" s="15"/>
      <c r="D77" s="15"/>
      <c r="E77" s="15"/>
      <c r="F77" s="15"/>
      <c r="G77" s="15"/>
      <c r="H77" s="15"/>
      <c r="I77" s="15"/>
      <c r="J77" s="15"/>
      <c r="K77" s="15"/>
      <c r="L77" s="15"/>
      <c r="M77" s="15"/>
      <c r="N77" s="15"/>
    </row>
    <row r="78" spans="1:15" x14ac:dyDescent="0.2">
      <c r="B78" s="15"/>
      <c r="C78" s="15"/>
      <c r="D78" s="15"/>
      <c r="E78" s="15"/>
      <c r="F78" s="15"/>
      <c r="G78" s="15"/>
      <c r="H78" s="15"/>
      <c r="I78" s="15"/>
      <c r="J78" s="15"/>
      <c r="K78" s="15"/>
      <c r="L78" s="15"/>
      <c r="M78" s="15"/>
      <c r="N78" s="15"/>
    </row>
    <row r="118" spans="1:13" x14ac:dyDescent="0.2">
      <c r="A118" s="18" t="s">
        <v>21</v>
      </c>
      <c r="B118" s="16" t="e">
        <f t="shared" ref="B118:M118" si="10">B15/B9</f>
        <v>#DIV/0!</v>
      </c>
      <c r="C118" s="16" t="e">
        <f t="shared" si="10"/>
        <v>#DIV/0!</v>
      </c>
      <c r="D118" s="16" t="e">
        <f t="shared" si="10"/>
        <v>#DIV/0!</v>
      </c>
      <c r="E118" s="16" t="e">
        <f t="shared" si="10"/>
        <v>#DIV/0!</v>
      </c>
      <c r="F118" s="16" t="e">
        <f t="shared" si="10"/>
        <v>#DIV/0!</v>
      </c>
      <c r="G118" s="16" t="e">
        <f t="shared" si="10"/>
        <v>#DIV/0!</v>
      </c>
      <c r="H118" s="16" t="e">
        <f t="shared" si="10"/>
        <v>#DIV/0!</v>
      </c>
      <c r="I118" s="16" t="e">
        <f t="shared" si="10"/>
        <v>#DIV/0!</v>
      </c>
      <c r="J118" s="16" t="e">
        <f t="shared" si="10"/>
        <v>#DIV/0!</v>
      </c>
      <c r="K118" s="16" t="e">
        <f t="shared" si="10"/>
        <v>#DIV/0!</v>
      </c>
      <c r="L118" s="16" t="e">
        <f t="shared" si="10"/>
        <v>#DIV/0!</v>
      </c>
      <c r="M118" s="16" t="e">
        <f t="shared" si="10"/>
        <v>#DIV/0!</v>
      </c>
    </row>
    <row r="119" spans="1:13" x14ac:dyDescent="0.2">
      <c r="A119" s="18" t="s">
        <v>22</v>
      </c>
      <c r="B119" s="44" t="str">
        <f t="shared" ref="B119:M119" si="11">B17</f>
        <v/>
      </c>
      <c r="C119" s="44" t="str">
        <f t="shared" si="11"/>
        <v/>
      </c>
      <c r="D119" s="44" t="str">
        <f t="shared" si="11"/>
        <v/>
      </c>
      <c r="E119" s="44" t="str">
        <f t="shared" si="11"/>
        <v/>
      </c>
      <c r="F119" s="44" t="str">
        <f t="shared" si="11"/>
        <v/>
      </c>
      <c r="G119" s="44" t="str">
        <f t="shared" si="11"/>
        <v/>
      </c>
      <c r="H119" s="44" t="str">
        <f t="shared" si="11"/>
        <v/>
      </c>
      <c r="I119" s="44" t="str">
        <f t="shared" si="11"/>
        <v/>
      </c>
      <c r="J119" s="44" t="str">
        <f t="shared" si="11"/>
        <v/>
      </c>
      <c r="K119" s="44" t="str">
        <f t="shared" si="11"/>
        <v/>
      </c>
      <c r="L119" s="44" t="str">
        <f t="shared" si="11"/>
        <v/>
      </c>
      <c r="M119" s="44" t="str">
        <f t="shared" si="11"/>
        <v/>
      </c>
    </row>
    <row r="120" spans="1:13" x14ac:dyDescent="0.2">
      <c r="A120" s="18" t="s">
        <v>23</v>
      </c>
      <c r="B120" s="16" t="e">
        <f t="shared" ref="B120:M120" si="12">B48/B9</f>
        <v>#DIV/0!</v>
      </c>
      <c r="C120" s="16" t="e">
        <f t="shared" si="12"/>
        <v>#DIV/0!</v>
      </c>
      <c r="D120" s="16" t="e">
        <f t="shared" si="12"/>
        <v>#DIV/0!</v>
      </c>
      <c r="E120" s="16" t="e">
        <f t="shared" si="12"/>
        <v>#DIV/0!</v>
      </c>
      <c r="F120" s="16" t="e">
        <f t="shared" si="12"/>
        <v>#DIV/0!</v>
      </c>
      <c r="G120" s="16" t="e">
        <f t="shared" si="12"/>
        <v>#DIV/0!</v>
      </c>
      <c r="H120" s="16" t="e">
        <f t="shared" si="12"/>
        <v>#DIV/0!</v>
      </c>
      <c r="I120" s="16" t="e">
        <f t="shared" si="12"/>
        <v>#DIV/0!</v>
      </c>
      <c r="J120" s="16" t="e">
        <f t="shared" si="12"/>
        <v>#DIV/0!</v>
      </c>
      <c r="K120" s="16" t="e">
        <f t="shared" si="12"/>
        <v>#DIV/0!</v>
      </c>
      <c r="L120" s="16" t="e">
        <f t="shared" si="12"/>
        <v>#DIV/0!</v>
      </c>
      <c r="M120" s="16" t="e">
        <f t="shared" si="12"/>
        <v>#DIV/0!</v>
      </c>
    </row>
    <row r="121" spans="1:13" x14ac:dyDescent="0.2">
      <c r="A121" s="18" t="s">
        <v>59</v>
      </c>
      <c r="B121" s="44" t="str">
        <f t="shared" ref="B121:M121" si="13">B50</f>
        <v/>
      </c>
      <c r="C121" s="44" t="str">
        <f t="shared" si="13"/>
        <v/>
      </c>
      <c r="D121" s="44" t="str">
        <f t="shared" si="13"/>
        <v/>
      </c>
      <c r="E121" s="44" t="str">
        <f t="shared" si="13"/>
        <v/>
      </c>
      <c r="F121" s="44" t="str">
        <f t="shared" si="13"/>
        <v/>
      </c>
      <c r="G121" s="44" t="str">
        <f t="shared" si="13"/>
        <v/>
      </c>
      <c r="H121" s="44" t="str">
        <f t="shared" si="13"/>
        <v/>
      </c>
      <c r="I121" s="44" t="str">
        <f t="shared" si="13"/>
        <v/>
      </c>
      <c r="J121" s="44" t="str">
        <f t="shared" si="13"/>
        <v/>
      </c>
      <c r="K121" s="44" t="str">
        <f t="shared" si="13"/>
        <v/>
      </c>
      <c r="L121" s="44" t="str">
        <f t="shared" si="13"/>
        <v/>
      </c>
      <c r="M121" s="44" t="str">
        <f t="shared" si="13"/>
        <v/>
      </c>
    </row>
    <row r="123" spans="1:13" x14ac:dyDescent="0.2">
      <c r="A123" s="18" t="s">
        <v>21</v>
      </c>
      <c r="D123" s="18"/>
      <c r="E123" s="45" t="s">
        <v>62</v>
      </c>
      <c r="F123" s="45" t="s">
        <v>63</v>
      </c>
      <c r="G123" s="45" t="s">
        <v>64</v>
      </c>
      <c r="H123" s="45" t="s">
        <v>65</v>
      </c>
      <c r="I123" s="45" t="s">
        <v>17</v>
      </c>
    </row>
    <row r="124" spans="1:13" x14ac:dyDescent="0.2">
      <c r="A124" s="18" t="s">
        <v>60</v>
      </c>
      <c r="B124" s="43">
        <f>N11</f>
        <v>0</v>
      </c>
      <c r="D124" s="18" t="s">
        <v>12</v>
      </c>
      <c r="E124" s="19">
        <f>SUM(B6:D6)</f>
        <v>0</v>
      </c>
      <c r="F124" s="19">
        <f>SUM(E6:G6)</f>
        <v>0</v>
      </c>
      <c r="G124" s="19">
        <f>SUM(H6:J6)</f>
        <v>0</v>
      </c>
      <c r="H124" s="19">
        <f>SUM(K6:M6)</f>
        <v>0</v>
      </c>
      <c r="I124" s="19">
        <f>SUM(E124:H124)</f>
        <v>0</v>
      </c>
    </row>
    <row r="125" spans="1:13" x14ac:dyDescent="0.2">
      <c r="A125" s="18" t="s">
        <v>61</v>
      </c>
      <c r="B125" s="43">
        <f>N12</f>
        <v>0</v>
      </c>
      <c r="D125" s="18" t="s">
        <v>13</v>
      </c>
      <c r="E125" s="19">
        <f>SUM(B49:D49)</f>
        <v>0</v>
      </c>
      <c r="F125" s="19">
        <f>SUM(E49:G49)</f>
        <v>0</v>
      </c>
      <c r="G125" s="19">
        <f>SUM(H49:J49)</f>
        <v>0</v>
      </c>
      <c r="H125" s="19">
        <f>SUM(K49:M49)</f>
        <v>0</v>
      </c>
      <c r="I125" s="19">
        <f>SUM(E125:H125)</f>
        <v>0</v>
      </c>
    </row>
    <row r="126" spans="1:13" x14ac:dyDescent="0.2">
      <c r="A126" s="18" t="s">
        <v>24</v>
      </c>
      <c r="B126" s="43">
        <f>N13</f>
        <v>0</v>
      </c>
    </row>
  </sheetData>
  <sheetProtection password="CC7F" sheet="1" objects="1" scenarios="1" selectLockedCells="1"/>
  <mergeCells count="7">
    <mergeCell ref="A2:O2"/>
    <mergeCell ref="A3:O3"/>
    <mergeCell ref="A1:O1"/>
    <mergeCell ref="A74:O74"/>
    <mergeCell ref="A52:O52"/>
    <mergeCell ref="A53:O53"/>
    <mergeCell ref="A54:O54"/>
  </mergeCells>
  <phoneticPr fontId="13" type="noConversion"/>
  <printOptions horizontalCentered="1"/>
  <pageMargins left="0.5" right="0.5" top="0.4" bottom="0.52" header="0.4" footer="0.18"/>
  <pageSetup scale="94" orientation="landscape" horizontalDpi="300" verticalDpi="300" r:id="rId1"/>
  <headerFooter alignWithMargins="0">
    <oddFooter xml:space="preserve">&amp;C&amp;8© 2003 The One Page Business Plan Company.  All Rights Reserved.  For additional information on other products or services visit www.onepagebusinessplan.com&amp;10
</oddFooter>
  </headerFooter>
  <colBreaks count="1" manualBreakCount="1">
    <brk id="14"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1"/>
  </sheetPr>
  <dimension ref="A1:O121"/>
  <sheetViews>
    <sheetView showGridLines="0" zoomScaleNormal="100" zoomScaleSheetLayoutView="100" workbookViewId="0">
      <selection activeCell="A6" sqref="A6:A9"/>
    </sheetView>
  </sheetViews>
  <sheetFormatPr defaultRowHeight="12.75" x14ac:dyDescent="0.2"/>
  <cols>
    <col min="1" max="1" width="18.42578125" style="18" customWidth="1"/>
    <col min="2" max="13" width="8.7109375" style="11" customWidth="1"/>
    <col min="14" max="14" width="9.85546875" style="11" customWidth="1"/>
    <col min="15" max="16384" width="9.140625" style="61"/>
  </cols>
  <sheetData>
    <row r="1" spans="1:15" s="63" customFormat="1" ht="15" x14ac:dyDescent="0.25">
      <c r="A1" s="93" t="s">
        <v>0</v>
      </c>
      <c r="B1" s="93"/>
      <c r="C1" s="94"/>
      <c r="D1" s="94"/>
      <c r="E1" s="94"/>
      <c r="F1" s="94"/>
      <c r="G1" s="94"/>
      <c r="H1" s="94"/>
      <c r="I1" s="94"/>
      <c r="J1" s="94"/>
      <c r="K1" s="94"/>
      <c r="L1" s="94"/>
      <c r="M1" s="94"/>
      <c r="N1" s="94"/>
      <c r="O1" s="94"/>
    </row>
    <row r="2" spans="1:15" s="63" customFormat="1" x14ac:dyDescent="0.2">
      <c r="A2" s="91" t="s">
        <v>100</v>
      </c>
      <c r="B2" s="91"/>
      <c r="C2" s="92"/>
      <c r="D2" s="92"/>
      <c r="E2" s="92"/>
      <c r="F2" s="92"/>
      <c r="G2" s="92"/>
      <c r="H2" s="92"/>
      <c r="I2" s="92"/>
      <c r="J2" s="92"/>
      <c r="K2" s="92"/>
      <c r="L2" s="92"/>
      <c r="M2" s="92"/>
      <c r="N2" s="92"/>
      <c r="O2" s="92"/>
    </row>
    <row r="3" spans="1:15" s="63" customFormat="1" x14ac:dyDescent="0.2">
      <c r="A3" s="91" t="s">
        <v>70</v>
      </c>
      <c r="B3" s="91"/>
      <c r="C3" s="92"/>
      <c r="D3" s="92"/>
      <c r="E3" s="92"/>
      <c r="F3" s="92"/>
      <c r="G3" s="92"/>
      <c r="H3" s="92"/>
      <c r="I3" s="92"/>
      <c r="J3" s="92"/>
      <c r="K3" s="92"/>
      <c r="L3" s="92"/>
      <c r="M3" s="92"/>
      <c r="N3" s="92"/>
      <c r="O3" s="92"/>
    </row>
    <row r="4" spans="1:15" s="63" customFormat="1" ht="6.75" customHeight="1" x14ac:dyDescent="0.2">
      <c r="A4" s="13"/>
      <c r="B4" s="2"/>
      <c r="C4" s="10"/>
      <c r="D4" s="10"/>
      <c r="E4" s="10"/>
      <c r="F4" s="10"/>
      <c r="G4" s="10"/>
      <c r="H4" s="10"/>
      <c r="I4" s="10"/>
      <c r="J4" s="10"/>
      <c r="K4" s="10"/>
      <c r="L4" s="10"/>
      <c r="M4" s="10"/>
      <c r="N4" s="10"/>
      <c r="O4" s="59"/>
    </row>
    <row r="5" spans="1:15" s="60" customFormat="1" x14ac:dyDescent="0.2">
      <c r="A5" s="13"/>
      <c r="B5" s="9" t="s">
        <v>3</v>
      </c>
      <c r="C5" s="9" t="s">
        <v>4</v>
      </c>
      <c r="D5" s="9" t="s">
        <v>5</v>
      </c>
      <c r="E5" s="9" t="s">
        <v>6</v>
      </c>
      <c r="F5" s="9" t="s">
        <v>7</v>
      </c>
      <c r="G5" s="9" t="s">
        <v>8</v>
      </c>
      <c r="H5" s="9" t="s">
        <v>9</v>
      </c>
      <c r="I5" s="9" t="s">
        <v>10</v>
      </c>
      <c r="J5" s="9" t="s">
        <v>11</v>
      </c>
      <c r="K5" s="9" t="s">
        <v>14</v>
      </c>
      <c r="L5" s="9" t="s">
        <v>15</v>
      </c>
      <c r="M5" s="9" t="s">
        <v>16</v>
      </c>
      <c r="N5" s="14" t="s">
        <v>17</v>
      </c>
    </row>
    <row r="6" spans="1:15" x14ac:dyDescent="0.2">
      <c r="A6" s="67" t="s">
        <v>93</v>
      </c>
      <c r="B6" s="47"/>
      <c r="C6" s="47"/>
      <c r="D6" s="47"/>
      <c r="E6" s="47"/>
      <c r="F6" s="47"/>
      <c r="G6" s="47"/>
      <c r="H6" s="47"/>
      <c r="I6" s="47"/>
      <c r="J6" s="47"/>
      <c r="K6" s="47"/>
      <c r="L6" s="47"/>
      <c r="M6" s="47"/>
      <c r="N6" s="22">
        <f>SUM(B6:M6)</f>
        <v>0</v>
      </c>
    </row>
    <row r="7" spans="1:15" ht="11.25" customHeight="1" x14ac:dyDescent="0.2">
      <c r="A7" s="53" t="s">
        <v>55</v>
      </c>
      <c r="B7" s="48"/>
      <c r="C7" s="48"/>
      <c r="D7" s="48"/>
      <c r="E7" s="48"/>
      <c r="F7" s="48"/>
      <c r="G7" s="48"/>
      <c r="H7" s="48"/>
      <c r="I7" s="48"/>
      <c r="J7" s="48"/>
      <c r="K7" s="48"/>
      <c r="L7" s="48"/>
      <c r="M7" s="48"/>
      <c r="N7" s="24">
        <f>SUM(B7:M7)</f>
        <v>0</v>
      </c>
    </row>
    <row r="8" spans="1:15" ht="11.25" customHeight="1" x14ac:dyDescent="0.2">
      <c r="A8" s="53"/>
      <c r="B8" s="49"/>
      <c r="C8" s="49"/>
      <c r="D8" s="49"/>
      <c r="E8" s="49"/>
      <c r="F8" s="49"/>
      <c r="G8" s="49"/>
      <c r="H8" s="49"/>
      <c r="I8" s="49"/>
      <c r="J8" s="49"/>
      <c r="K8" s="49"/>
      <c r="L8" s="49"/>
      <c r="M8" s="49"/>
      <c r="N8" s="42">
        <f>SUM(B8:M8)</f>
        <v>0</v>
      </c>
    </row>
    <row r="9" spans="1:15" ht="11.25" customHeight="1" x14ac:dyDescent="0.2">
      <c r="A9" s="53" t="s">
        <v>20</v>
      </c>
      <c r="B9" s="21">
        <f t="shared" ref="B9:N9" si="0">SUM(B6:B8)</f>
        <v>0</v>
      </c>
      <c r="C9" s="21">
        <f t="shared" si="0"/>
        <v>0</v>
      </c>
      <c r="D9" s="21">
        <f t="shared" si="0"/>
        <v>0</v>
      </c>
      <c r="E9" s="21">
        <f t="shared" si="0"/>
        <v>0</v>
      </c>
      <c r="F9" s="21">
        <f t="shared" si="0"/>
        <v>0</v>
      </c>
      <c r="G9" s="21">
        <f t="shared" si="0"/>
        <v>0</v>
      </c>
      <c r="H9" s="21">
        <f t="shared" si="0"/>
        <v>0</v>
      </c>
      <c r="I9" s="21">
        <f t="shared" si="0"/>
        <v>0</v>
      </c>
      <c r="J9" s="21">
        <f t="shared" si="0"/>
        <v>0</v>
      </c>
      <c r="K9" s="21">
        <f t="shared" si="0"/>
        <v>0</v>
      </c>
      <c r="L9" s="21">
        <f t="shared" si="0"/>
        <v>0</v>
      </c>
      <c r="M9" s="21">
        <f t="shared" si="0"/>
        <v>0</v>
      </c>
      <c r="N9" s="21">
        <f t="shared" si="0"/>
        <v>0</v>
      </c>
    </row>
    <row r="10" spans="1:15" ht="24.75" customHeight="1" x14ac:dyDescent="0.2">
      <c r="A10" s="68" t="s">
        <v>23</v>
      </c>
      <c r="B10" s="37"/>
      <c r="C10" s="37"/>
      <c r="D10" s="37"/>
      <c r="E10" s="37"/>
      <c r="F10" s="37"/>
      <c r="G10" s="37"/>
      <c r="H10" s="37"/>
      <c r="I10" s="37"/>
      <c r="J10" s="37"/>
      <c r="K10" s="37"/>
      <c r="L10" s="37"/>
      <c r="M10" s="37"/>
      <c r="N10" s="38"/>
    </row>
    <row r="11" spans="1:15" ht="11.25" customHeight="1" x14ac:dyDescent="0.2">
      <c r="A11" s="54" t="s">
        <v>30</v>
      </c>
      <c r="B11" s="51"/>
      <c r="C11" s="51"/>
      <c r="D11" s="51"/>
      <c r="E11" s="51"/>
      <c r="F11" s="51"/>
      <c r="G11" s="51"/>
      <c r="H11" s="51"/>
      <c r="I11" s="51"/>
      <c r="J11" s="51"/>
      <c r="K11" s="51"/>
      <c r="L11" s="51"/>
      <c r="M11" s="51"/>
      <c r="N11" s="38">
        <f>SUM(B11:M11)</f>
        <v>0</v>
      </c>
    </row>
    <row r="12" spans="1:15" ht="11.25" customHeight="1" x14ac:dyDescent="0.2">
      <c r="A12" s="54" t="s">
        <v>34</v>
      </c>
      <c r="B12" s="51"/>
      <c r="C12" s="51"/>
      <c r="D12" s="51"/>
      <c r="E12" s="51"/>
      <c r="F12" s="51"/>
      <c r="G12" s="51"/>
      <c r="H12" s="51"/>
      <c r="I12" s="51"/>
      <c r="J12" s="51"/>
      <c r="K12" s="51"/>
      <c r="L12" s="51"/>
      <c r="M12" s="51"/>
      <c r="N12" s="38">
        <f>SUM(B12:M12)</f>
        <v>0</v>
      </c>
    </row>
    <row r="13" spans="1:15" ht="11.25" customHeight="1" x14ac:dyDescent="0.2">
      <c r="A13" s="54" t="s">
        <v>31</v>
      </c>
      <c r="B13" s="51"/>
      <c r="C13" s="51"/>
      <c r="D13" s="51"/>
      <c r="E13" s="51"/>
      <c r="F13" s="51"/>
      <c r="G13" s="51"/>
      <c r="H13" s="51"/>
      <c r="I13" s="51"/>
      <c r="J13" s="51"/>
      <c r="K13" s="51"/>
      <c r="L13" s="51"/>
      <c r="M13" s="51"/>
      <c r="N13" s="38">
        <f>SUM(B13:M13)</f>
        <v>0</v>
      </c>
    </row>
    <row r="14" spans="1:15" ht="11.25" customHeight="1" x14ac:dyDescent="0.2">
      <c r="A14" s="54" t="s">
        <v>32</v>
      </c>
      <c r="B14" s="51"/>
      <c r="C14" s="51"/>
      <c r="D14" s="51"/>
      <c r="E14" s="51"/>
      <c r="F14" s="51"/>
      <c r="G14" s="51"/>
      <c r="H14" s="51"/>
      <c r="I14" s="51"/>
      <c r="J14" s="51"/>
      <c r="K14" s="51"/>
      <c r="L14" s="51"/>
      <c r="M14" s="51"/>
      <c r="N14" s="38">
        <f>SUM(B14:M14)</f>
        <v>0</v>
      </c>
    </row>
    <row r="15" spans="1:15" ht="6" customHeight="1" x14ac:dyDescent="0.2">
      <c r="A15" s="54"/>
      <c r="B15" s="52"/>
      <c r="C15" s="52"/>
      <c r="D15" s="52"/>
      <c r="E15" s="52"/>
      <c r="F15" s="52"/>
      <c r="G15" s="52"/>
      <c r="H15" s="52"/>
      <c r="I15" s="52"/>
      <c r="J15" s="52"/>
      <c r="K15" s="52"/>
      <c r="L15" s="52"/>
      <c r="M15" s="52"/>
      <c r="N15" s="41"/>
    </row>
    <row r="16" spans="1:15" ht="11.25" customHeight="1" x14ac:dyDescent="0.2">
      <c r="A16" s="54" t="s">
        <v>86</v>
      </c>
      <c r="B16" s="37">
        <f t="shared" ref="B16:N16" si="1">SUM(B11:B15)</f>
        <v>0</v>
      </c>
      <c r="C16" s="37">
        <f t="shared" si="1"/>
        <v>0</v>
      </c>
      <c r="D16" s="37">
        <f t="shared" si="1"/>
        <v>0</v>
      </c>
      <c r="E16" s="37">
        <f t="shared" si="1"/>
        <v>0</v>
      </c>
      <c r="F16" s="37">
        <f t="shared" si="1"/>
        <v>0</v>
      </c>
      <c r="G16" s="37">
        <f t="shared" si="1"/>
        <v>0</v>
      </c>
      <c r="H16" s="37">
        <f t="shared" si="1"/>
        <v>0</v>
      </c>
      <c r="I16" s="37">
        <f t="shared" si="1"/>
        <v>0</v>
      </c>
      <c r="J16" s="37">
        <f t="shared" si="1"/>
        <v>0</v>
      </c>
      <c r="K16" s="37">
        <f t="shared" si="1"/>
        <v>0</v>
      </c>
      <c r="L16" s="37">
        <f t="shared" si="1"/>
        <v>0</v>
      </c>
      <c r="M16" s="37">
        <f t="shared" si="1"/>
        <v>0</v>
      </c>
      <c r="N16" s="37">
        <f t="shared" si="1"/>
        <v>0</v>
      </c>
    </row>
    <row r="17" spans="1:14" s="62" customFormat="1" ht="12.75" customHeight="1" x14ac:dyDescent="0.2">
      <c r="A17" s="69" t="s">
        <v>83</v>
      </c>
      <c r="B17" s="65" t="str">
        <f>IF(B16=0,"",B16/B9)</f>
        <v/>
      </c>
      <c r="C17" s="65" t="str">
        <f t="shared" ref="C17:N17" si="2">IF(C16=0,"",C16/C9)</f>
        <v/>
      </c>
      <c r="D17" s="65" t="str">
        <f t="shared" si="2"/>
        <v/>
      </c>
      <c r="E17" s="65" t="str">
        <f t="shared" si="2"/>
        <v/>
      </c>
      <c r="F17" s="65" t="str">
        <f t="shared" si="2"/>
        <v/>
      </c>
      <c r="G17" s="65" t="str">
        <f t="shared" si="2"/>
        <v/>
      </c>
      <c r="H17" s="65" t="str">
        <f t="shared" si="2"/>
        <v/>
      </c>
      <c r="I17" s="65" t="str">
        <f t="shared" si="2"/>
        <v/>
      </c>
      <c r="J17" s="65" t="str">
        <f t="shared" si="2"/>
        <v/>
      </c>
      <c r="K17" s="65" t="str">
        <f t="shared" si="2"/>
        <v/>
      </c>
      <c r="L17" s="65" t="str">
        <f t="shared" si="2"/>
        <v/>
      </c>
      <c r="M17" s="65" t="str">
        <f t="shared" si="2"/>
        <v/>
      </c>
      <c r="N17" s="65" t="str">
        <f t="shared" si="2"/>
        <v/>
      </c>
    </row>
    <row r="18" spans="1:14" ht="6" customHeight="1" x14ac:dyDescent="0.2">
      <c r="A18" s="54"/>
      <c r="B18" s="37"/>
      <c r="C18" s="37"/>
      <c r="D18" s="37"/>
      <c r="E18" s="37"/>
      <c r="F18" s="37"/>
      <c r="G18" s="37"/>
      <c r="H18" s="37"/>
      <c r="I18" s="37"/>
      <c r="J18" s="37"/>
      <c r="K18" s="37"/>
      <c r="L18" s="37"/>
      <c r="M18" s="37"/>
      <c r="N18" s="38"/>
    </row>
    <row r="19" spans="1:14" ht="11.25" customHeight="1" x14ac:dyDescent="0.2">
      <c r="A19" s="54" t="s">
        <v>49</v>
      </c>
      <c r="B19" s="51"/>
      <c r="C19" s="51"/>
      <c r="D19" s="51"/>
      <c r="E19" s="51"/>
      <c r="F19" s="51"/>
      <c r="G19" s="51"/>
      <c r="H19" s="51"/>
      <c r="I19" s="51"/>
      <c r="J19" s="51"/>
      <c r="K19" s="51"/>
      <c r="L19" s="51"/>
      <c r="M19" s="51"/>
      <c r="N19" s="38">
        <f t="shared" ref="N19:N37" si="3">SUM(B19:M19)</f>
        <v>0</v>
      </c>
    </row>
    <row r="20" spans="1:14" ht="11.25" customHeight="1" x14ac:dyDescent="0.2">
      <c r="A20" s="54" t="s">
        <v>35</v>
      </c>
      <c r="B20" s="51"/>
      <c r="C20" s="51"/>
      <c r="D20" s="51"/>
      <c r="E20" s="51"/>
      <c r="F20" s="51"/>
      <c r="G20" s="51"/>
      <c r="H20" s="51"/>
      <c r="I20" s="51"/>
      <c r="J20" s="51"/>
      <c r="K20" s="51"/>
      <c r="L20" s="51"/>
      <c r="M20" s="51"/>
      <c r="N20" s="38">
        <f t="shared" si="3"/>
        <v>0</v>
      </c>
    </row>
    <row r="21" spans="1:14" ht="11.25" customHeight="1" x14ac:dyDescent="0.2">
      <c r="A21" s="54" t="s">
        <v>52</v>
      </c>
      <c r="B21" s="51"/>
      <c r="C21" s="51"/>
      <c r="D21" s="51"/>
      <c r="E21" s="51"/>
      <c r="F21" s="51"/>
      <c r="G21" s="51"/>
      <c r="H21" s="51"/>
      <c r="I21" s="51"/>
      <c r="J21" s="51"/>
      <c r="K21" s="51"/>
      <c r="L21" s="51"/>
      <c r="M21" s="51"/>
      <c r="N21" s="38">
        <f t="shared" si="3"/>
        <v>0</v>
      </c>
    </row>
    <row r="22" spans="1:14" ht="11.25" customHeight="1" x14ac:dyDescent="0.2">
      <c r="A22" s="54" t="s">
        <v>51</v>
      </c>
      <c r="B22" s="51"/>
      <c r="C22" s="51"/>
      <c r="D22" s="51"/>
      <c r="E22" s="51"/>
      <c r="F22" s="51"/>
      <c r="G22" s="51"/>
      <c r="H22" s="51"/>
      <c r="I22" s="51"/>
      <c r="J22" s="51"/>
      <c r="K22" s="51"/>
      <c r="L22" s="51"/>
      <c r="M22" s="51"/>
      <c r="N22" s="38">
        <f t="shared" si="3"/>
        <v>0</v>
      </c>
    </row>
    <row r="23" spans="1:14" ht="11.25" customHeight="1" x14ac:dyDescent="0.2">
      <c r="A23" s="54" t="s">
        <v>50</v>
      </c>
      <c r="B23" s="51"/>
      <c r="C23" s="51"/>
      <c r="D23" s="51"/>
      <c r="E23" s="51"/>
      <c r="F23" s="51"/>
      <c r="G23" s="51"/>
      <c r="H23" s="51"/>
      <c r="I23" s="51"/>
      <c r="J23" s="51"/>
      <c r="K23" s="51"/>
      <c r="L23" s="51"/>
      <c r="M23" s="51"/>
      <c r="N23" s="38">
        <f t="shared" si="3"/>
        <v>0</v>
      </c>
    </row>
    <row r="24" spans="1:14" ht="11.25" customHeight="1" x14ac:dyDescent="0.2">
      <c r="A24" s="54" t="s">
        <v>47</v>
      </c>
      <c r="B24" s="51"/>
      <c r="C24" s="51"/>
      <c r="D24" s="51"/>
      <c r="E24" s="51"/>
      <c r="F24" s="51"/>
      <c r="G24" s="51"/>
      <c r="H24" s="51"/>
      <c r="I24" s="51"/>
      <c r="J24" s="51"/>
      <c r="K24" s="51"/>
      <c r="L24" s="51"/>
      <c r="M24" s="51"/>
      <c r="N24" s="38">
        <f t="shared" si="3"/>
        <v>0</v>
      </c>
    </row>
    <row r="25" spans="1:14" ht="11.25" customHeight="1" x14ac:dyDescent="0.2">
      <c r="A25" s="54" t="s">
        <v>37</v>
      </c>
      <c r="B25" s="51"/>
      <c r="C25" s="51"/>
      <c r="D25" s="51"/>
      <c r="E25" s="51"/>
      <c r="F25" s="51"/>
      <c r="G25" s="51"/>
      <c r="H25" s="51"/>
      <c r="I25" s="51"/>
      <c r="J25" s="51"/>
      <c r="K25" s="51"/>
      <c r="L25" s="51"/>
      <c r="M25" s="51"/>
      <c r="N25" s="38">
        <f t="shared" si="3"/>
        <v>0</v>
      </c>
    </row>
    <row r="26" spans="1:14" ht="11.25" customHeight="1" x14ac:dyDescent="0.2">
      <c r="A26" s="54" t="s">
        <v>39</v>
      </c>
      <c r="B26" s="51"/>
      <c r="C26" s="51"/>
      <c r="D26" s="51"/>
      <c r="E26" s="51"/>
      <c r="F26" s="51"/>
      <c r="G26" s="51"/>
      <c r="H26" s="51"/>
      <c r="I26" s="51"/>
      <c r="J26" s="51"/>
      <c r="K26" s="51"/>
      <c r="L26" s="51"/>
      <c r="M26" s="51"/>
      <c r="N26" s="38">
        <f t="shared" si="3"/>
        <v>0</v>
      </c>
    </row>
    <row r="27" spans="1:14" ht="11.25" customHeight="1" x14ac:dyDescent="0.2">
      <c r="A27" s="54" t="s">
        <v>48</v>
      </c>
      <c r="B27" s="51"/>
      <c r="C27" s="51"/>
      <c r="D27" s="51"/>
      <c r="E27" s="51"/>
      <c r="F27" s="51"/>
      <c r="G27" s="51"/>
      <c r="H27" s="51"/>
      <c r="I27" s="51"/>
      <c r="J27" s="51"/>
      <c r="K27" s="51"/>
      <c r="L27" s="51"/>
      <c r="M27" s="51"/>
      <c r="N27" s="38">
        <f t="shared" si="3"/>
        <v>0</v>
      </c>
    </row>
    <row r="28" spans="1:14" ht="11.25" customHeight="1" x14ac:dyDescent="0.2">
      <c r="A28" s="54" t="s">
        <v>44</v>
      </c>
      <c r="B28" s="51"/>
      <c r="C28" s="51"/>
      <c r="D28" s="51"/>
      <c r="E28" s="51"/>
      <c r="F28" s="51"/>
      <c r="G28" s="51"/>
      <c r="H28" s="51"/>
      <c r="I28" s="51"/>
      <c r="J28" s="51"/>
      <c r="K28" s="51"/>
      <c r="L28" s="51"/>
      <c r="M28" s="51"/>
      <c r="N28" s="38">
        <f t="shared" si="3"/>
        <v>0</v>
      </c>
    </row>
    <row r="29" spans="1:14" ht="11.25" customHeight="1" x14ac:dyDescent="0.2">
      <c r="A29" s="54" t="s">
        <v>43</v>
      </c>
      <c r="B29" s="51"/>
      <c r="C29" s="51"/>
      <c r="D29" s="51"/>
      <c r="E29" s="51"/>
      <c r="F29" s="51"/>
      <c r="G29" s="51"/>
      <c r="H29" s="51"/>
      <c r="I29" s="51"/>
      <c r="J29" s="51"/>
      <c r="K29" s="51"/>
      <c r="L29" s="51"/>
      <c r="M29" s="51"/>
      <c r="N29" s="38">
        <f t="shared" si="3"/>
        <v>0</v>
      </c>
    </row>
    <row r="30" spans="1:14" ht="11.25" customHeight="1" x14ac:dyDescent="0.2">
      <c r="A30" s="54" t="s">
        <v>40</v>
      </c>
      <c r="B30" s="51"/>
      <c r="C30" s="51"/>
      <c r="D30" s="51"/>
      <c r="E30" s="51"/>
      <c r="F30" s="51"/>
      <c r="G30" s="51"/>
      <c r="H30" s="51"/>
      <c r="I30" s="51"/>
      <c r="J30" s="51"/>
      <c r="K30" s="51"/>
      <c r="L30" s="51"/>
      <c r="M30" s="51"/>
      <c r="N30" s="38">
        <f t="shared" si="3"/>
        <v>0</v>
      </c>
    </row>
    <row r="31" spans="1:14" ht="11.25" customHeight="1" x14ac:dyDescent="0.2">
      <c r="A31" s="54" t="s">
        <v>38</v>
      </c>
      <c r="B31" s="51"/>
      <c r="C31" s="51"/>
      <c r="D31" s="51"/>
      <c r="E31" s="51"/>
      <c r="F31" s="51"/>
      <c r="G31" s="51"/>
      <c r="H31" s="51"/>
      <c r="I31" s="51"/>
      <c r="J31" s="51"/>
      <c r="K31" s="51"/>
      <c r="L31" s="51"/>
      <c r="M31" s="51"/>
      <c r="N31" s="38">
        <f t="shared" si="3"/>
        <v>0</v>
      </c>
    </row>
    <row r="32" spans="1:14" ht="11.25" customHeight="1" x14ac:dyDescent="0.2">
      <c r="A32" s="54" t="s">
        <v>66</v>
      </c>
      <c r="B32" s="51"/>
      <c r="C32" s="51"/>
      <c r="D32" s="51"/>
      <c r="E32" s="51"/>
      <c r="F32" s="51"/>
      <c r="G32" s="51"/>
      <c r="H32" s="51"/>
      <c r="I32" s="51"/>
      <c r="J32" s="51"/>
      <c r="K32" s="51"/>
      <c r="L32" s="51"/>
      <c r="M32" s="51"/>
      <c r="N32" s="38">
        <f t="shared" si="3"/>
        <v>0</v>
      </c>
    </row>
    <row r="33" spans="1:15" ht="11.25" customHeight="1" x14ac:dyDescent="0.2">
      <c r="A33" s="54" t="s">
        <v>36</v>
      </c>
      <c r="B33" s="51"/>
      <c r="C33" s="51"/>
      <c r="D33" s="51"/>
      <c r="E33" s="51"/>
      <c r="F33" s="51"/>
      <c r="G33" s="51"/>
      <c r="H33" s="51"/>
      <c r="I33" s="51"/>
      <c r="J33" s="51"/>
      <c r="K33" s="51"/>
      <c r="L33" s="51"/>
      <c r="M33" s="51"/>
      <c r="N33" s="38">
        <f t="shared" si="3"/>
        <v>0</v>
      </c>
    </row>
    <row r="34" spans="1:15" ht="11.25" customHeight="1" x14ac:dyDescent="0.2">
      <c r="A34" s="54" t="s">
        <v>45</v>
      </c>
      <c r="B34" s="51"/>
      <c r="C34" s="51"/>
      <c r="D34" s="51"/>
      <c r="E34" s="51"/>
      <c r="F34" s="51"/>
      <c r="G34" s="51"/>
      <c r="H34" s="51"/>
      <c r="I34" s="51"/>
      <c r="J34" s="51"/>
      <c r="K34" s="51"/>
      <c r="L34" s="51"/>
      <c r="M34" s="51"/>
      <c r="N34" s="38">
        <f t="shared" si="3"/>
        <v>0</v>
      </c>
    </row>
    <row r="35" spans="1:15" ht="11.25" customHeight="1" x14ac:dyDescent="0.2">
      <c r="A35" s="54" t="s">
        <v>46</v>
      </c>
      <c r="B35" s="51"/>
      <c r="C35" s="51"/>
      <c r="D35" s="51"/>
      <c r="E35" s="51"/>
      <c r="F35" s="51"/>
      <c r="G35" s="51"/>
      <c r="H35" s="51"/>
      <c r="I35" s="51"/>
      <c r="J35" s="51"/>
      <c r="K35" s="51"/>
      <c r="L35" s="51"/>
      <c r="M35" s="51"/>
      <c r="N35" s="38">
        <f t="shared" si="3"/>
        <v>0</v>
      </c>
    </row>
    <row r="36" spans="1:15" ht="11.25" customHeight="1" x14ac:dyDescent="0.2">
      <c r="A36" s="54" t="s">
        <v>42</v>
      </c>
      <c r="B36" s="51"/>
      <c r="C36" s="51"/>
      <c r="D36" s="51"/>
      <c r="E36" s="51"/>
      <c r="F36" s="51"/>
      <c r="G36" s="51"/>
      <c r="H36" s="51"/>
      <c r="I36" s="51"/>
      <c r="J36" s="51"/>
      <c r="K36" s="51"/>
      <c r="L36" s="51"/>
      <c r="M36" s="51"/>
      <c r="N36" s="38">
        <f t="shared" si="3"/>
        <v>0</v>
      </c>
    </row>
    <row r="37" spans="1:15" ht="11.25" customHeight="1" x14ac:dyDescent="0.2">
      <c r="A37" s="54" t="s">
        <v>41</v>
      </c>
      <c r="B37" s="51"/>
      <c r="C37" s="51"/>
      <c r="D37" s="51"/>
      <c r="E37" s="51"/>
      <c r="F37" s="51"/>
      <c r="G37" s="51"/>
      <c r="H37" s="51"/>
      <c r="I37" s="51"/>
      <c r="J37" s="51"/>
      <c r="K37" s="51"/>
      <c r="L37" s="51"/>
      <c r="M37" s="51"/>
      <c r="N37" s="38">
        <f t="shared" si="3"/>
        <v>0</v>
      </c>
    </row>
    <row r="38" spans="1:15" ht="11.25" customHeight="1" x14ac:dyDescent="0.2">
      <c r="A38" s="54"/>
      <c r="B38" s="51"/>
      <c r="C38" s="51"/>
      <c r="D38" s="51"/>
      <c r="E38" s="51"/>
      <c r="F38" s="51"/>
      <c r="G38" s="51"/>
      <c r="H38" s="51"/>
      <c r="I38" s="51"/>
      <c r="J38" s="51"/>
      <c r="K38" s="51"/>
      <c r="L38" s="51"/>
      <c r="M38" s="51"/>
      <c r="N38" s="38"/>
    </row>
    <row r="39" spans="1:15" ht="4.5" customHeight="1" x14ac:dyDescent="0.2">
      <c r="A39" s="39"/>
      <c r="B39" s="52"/>
      <c r="C39" s="52"/>
      <c r="D39" s="52"/>
      <c r="E39" s="52"/>
      <c r="F39" s="52"/>
      <c r="G39" s="52"/>
      <c r="H39" s="52"/>
      <c r="I39" s="52"/>
      <c r="J39" s="52"/>
      <c r="K39" s="52"/>
      <c r="L39" s="52"/>
      <c r="M39" s="52"/>
      <c r="N39" s="41"/>
    </row>
    <row r="40" spans="1:15" ht="11.25" customHeight="1" x14ac:dyDescent="0.2">
      <c r="A40" s="39" t="s">
        <v>87</v>
      </c>
      <c r="B40" s="37">
        <f t="shared" ref="B40:N40" si="4">SUM(B19:B39)</f>
        <v>0</v>
      </c>
      <c r="C40" s="37">
        <f t="shared" si="4"/>
        <v>0</v>
      </c>
      <c r="D40" s="37">
        <f t="shared" si="4"/>
        <v>0</v>
      </c>
      <c r="E40" s="37">
        <f t="shared" si="4"/>
        <v>0</v>
      </c>
      <c r="F40" s="37">
        <f t="shared" si="4"/>
        <v>0</v>
      </c>
      <c r="G40" s="37">
        <f t="shared" si="4"/>
        <v>0</v>
      </c>
      <c r="H40" s="37">
        <f t="shared" si="4"/>
        <v>0</v>
      </c>
      <c r="I40" s="37">
        <f t="shared" si="4"/>
        <v>0</v>
      </c>
      <c r="J40" s="37">
        <f t="shared" si="4"/>
        <v>0</v>
      </c>
      <c r="K40" s="37">
        <f t="shared" si="4"/>
        <v>0</v>
      </c>
      <c r="L40" s="37">
        <f t="shared" si="4"/>
        <v>0</v>
      </c>
      <c r="M40" s="37">
        <f t="shared" si="4"/>
        <v>0</v>
      </c>
      <c r="N40" s="37">
        <f t="shared" si="4"/>
        <v>0</v>
      </c>
    </row>
    <row r="41" spans="1:15" s="62" customFormat="1" ht="11.25" customHeight="1" x14ac:dyDescent="0.2">
      <c r="A41" s="58" t="s">
        <v>84</v>
      </c>
      <c r="B41" s="65" t="str">
        <f>IF(B49=0,"",B40/B9)</f>
        <v/>
      </c>
      <c r="C41" s="65" t="str">
        <f t="shared" ref="C41:N41" si="5">IF(C49=0,"",C40/C9)</f>
        <v/>
      </c>
      <c r="D41" s="65" t="str">
        <f t="shared" si="5"/>
        <v/>
      </c>
      <c r="E41" s="65" t="str">
        <f t="shared" si="5"/>
        <v/>
      </c>
      <c r="F41" s="65" t="str">
        <f t="shared" si="5"/>
        <v/>
      </c>
      <c r="G41" s="65" t="str">
        <f t="shared" si="5"/>
        <v/>
      </c>
      <c r="H41" s="65" t="str">
        <f t="shared" si="5"/>
        <v/>
      </c>
      <c r="I41" s="65" t="str">
        <f t="shared" si="5"/>
        <v/>
      </c>
      <c r="J41" s="65" t="str">
        <f t="shared" si="5"/>
        <v/>
      </c>
      <c r="K41" s="65" t="str">
        <f t="shared" si="5"/>
        <v/>
      </c>
      <c r="L41" s="65" t="str">
        <f t="shared" si="5"/>
        <v/>
      </c>
      <c r="M41" s="65" t="str">
        <f t="shared" si="5"/>
        <v/>
      </c>
      <c r="N41" s="65" t="str">
        <f t="shared" si="5"/>
        <v/>
      </c>
    </row>
    <row r="42" spans="1:15" ht="17.25" customHeight="1" x14ac:dyDescent="0.2">
      <c r="A42" s="39" t="s">
        <v>88</v>
      </c>
      <c r="B42" s="40">
        <f t="shared" ref="B42:N42" si="6">B40+B16</f>
        <v>0</v>
      </c>
      <c r="C42" s="40">
        <f t="shared" si="6"/>
        <v>0</v>
      </c>
      <c r="D42" s="40">
        <f t="shared" si="6"/>
        <v>0</v>
      </c>
      <c r="E42" s="40">
        <f t="shared" si="6"/>
        <v>0</v>
      </c>
      <c r="F42" s="40">
        <f t="shared" si="6"/>
        <v>0</v>
      </c>
      <c r="G42" s="40">
        <f t="shared" si="6"/>
        <v>0</v>
      </c>
      <c r="H42" s="40">
        <f t="shared" si="6"/>
        <v>0</v>
      </c>
      <c r="I42" s="40">
        <f t="shared" si="6"/>
        <v>0</v>
      </c>
      <c r="J42" s="40">
        <f t="shared" si="6"/>
        <v>0</v>
      </c>
      <c r="K42" s="40">
        <f t="shared" si="6"/>
        <v>0</v>
      </c>
      <c r="L42" s="40">
        <f t="shared" si="6"/>
        <v>0</v>
      </c>
      <c r="M42" s="40">
        <f t="shared" si="6"/>
        <v>0</v>
      </c>
      <c r="N42" s="40">
        <f t="shared" si="6"/>
        <v>0</v>
      </c>
    </row>
    <row r="43" spans="1:15" ht="13.5" customHeight="1" x14ac:dyDescent="0.2">
      <c r="A43" s="58" t="s">
        <v>85</v>
      </c>
      <c r="B43" s="65" t="str">
        <f>IF(B42=0,"",B42/B9)</f>
        <v/>
      </c>
      <c r="C43" s="65" t="str">
        <f t="shared" ref="C43:N43" si="7">IF(C42=0,"",C42/C9)</f>
        <v/>
      </c>
      <c r="D43" s="65" t="str">
        <f t="shared" si="7"/>
        <v/>
      </c>
      <c r="E43" s="65" t="str">
        <f t="shared" si="7"/>
        <v/>
      </c>
      <c r="F43" s="65" t="str">
        <f t="shared" si="7"/>
        <v/>
      </c>
      <c r="G43" s="65" t="str">
        <f t="shared" si="7"/>
        <v/>
      </c>
      <c r="H43" s="65" t="str">
        <f t="shared" si="7"/>
        <v/>
      </c>
      <c r="I43" s="65" t="str">
        <f t="shared" si="7"/>
        <v/>
      </c>
      <c r="J43" s="65" t="str">
        <f t="shared" si="7"/>
        <v/>
      </c>
      <c r="K43" s="65" t="str">
        <f t="shared" si="7"/>
        <v/>
      </c>
      <c r="L43" s="65" t="str">
        <f t="shared" si="7"/>
        <v/>
      </c>
      <c r="M43" s="65" t="str">
        <f t="shared" si="7"/>
        <v/>
      </c>
      <c r="N43" s="65" t="str">
        <f t="shared" si="7"/>
        <v/>
      </c>
    </row>
    <row r="44" spans="1:15" ht="18.75" customHeight="1" x14ac:dyDescent="0.2">
      <c r="A44" s="23" t="s">
        <v>25</v>
      </c>
      <c r="B44" s="21">
        <f>B9-B42</f>
        <v>0</v>
      </c>
      <c r="C44" s="21">
        <f t="shared" ref="C44:N44" si="8">C9-C42</f>
        <v>0</v>
      </c>
      <c r="D44" s="21">
        <f t="shared" si="8"/>
        <v>0</v>
      </c>
      <c r="E44" s="21">
        <f t="shared" si="8"/>
        <v>0</v>
      </c>
      <c r="F44" s="21">
        <f t="shared" si="8"/>
        <v>0</v>
      </c>
      <c r="G44" s="21">
        <f t="shared" si="8"/>
        <v>0</v>
      </c>
      <c r="H44" s="21">
        <f t="shared" si="8"/>
        <v>0</v>
      </c>
      <c r="I44" s="21">
        <f t="shared" si="8"/>
        <v>0</v>
      </c>
      <c r="J44" s="21">
        <f t="shared" si="8"/>
        <v>0</v>
      </c>
      <c r="K44" s="21">
        <f t="shared" si="8"/>
        <v>0</v>
      </c>
      <c r="L44" s="21">
        <f t="shared" si="8"/>
        <v>0</v>
      </c>
      <c r="M44" s="21">
        <f t="shared" si="8"/>
        <v>0</v>
      </c>
      <c r="N44" s="21">
        <f t="shared" si="8"/>
        <v>0</v>
      </c>
    </row>
    <row r="45" spans="1:15" s="62" customFormat="1" ht="14.25" customHeight="1" x14ac:dyDescent="0.2">
      <c r="A45" s="56" t="s">
        <v>58</v>
      </c>
      <c r="B45" s="35" t="str">
        <f>IF(B44=0,"",B44/B9)</f>
        <v/>
      </c>
      <c r="C45" s="35" t="str">
        <f t="shared" ref="C45:N45" si="9">IF(C44=0,"",C44/C9)</f>
        <v/>
      </c>
      <c r="D45" s="35" t="str">
        <f t="shared" si="9"/>
        <v/>
      </c>
      <c r="E45" s="35" t="str">
        <f t="shared" si="9"/>
        <v/>
      </c>
      <c r="F45" s="35" t="str">
        <f t="shared" si="9"/>
        <v/>
      </c>
      <c r="G45" s="35" t="str">
        <f t="shared" si="9"/>
        <v/>
      </c>
      <c r="H45" s="35" t="str">
        <f t="shared" si="9"/>
        <v/>
      </c>
      <c r="I45" s="35" t="str">
        <f t="shared" si="9"/>
        <v/>
      </c>
      <c r="J45" s="35" t="str">
        <f t="shared" si="9"/>
        <v/>
      </c>
      <c r="K45" s="35" t="str">
        <f t="shared" si="9"/>
        <v/>
      </c>
      <c r="L45" s="35" t="str">
        <f t="shared" si="9"/>
        <v/>
      </c>
      <c r="M45" s="35" t="str">
        <f t="shared" si="9"/>
        <v/>
      </c>
      <c r="N45" s="35" t="str">
        <f t="shared" si="9"/>
        <v/>
      </c>
    </row>
    <row r="46" spans="1:15" x14ac:dyDescent="0.2">
      <c r="B46" s="18"/>
      <c r="C46" s="18"/>
      <c r="D46" s="18"/>
      <c r="E46" s="18"/>
      <c r="F46" s="18"/>
      <c r="G46" s="18"/>
      <c r="H46" s="18"/>
      <c r="I46" s="18"/>
      <c r="J46" s="18"/>
      <c r="K46" s="18"/>
      <c r="L46" s="18"/>
      <c r="M46" s="18"/>
      <c r="N46" s="19"/>
    </row>
    <row r="47" spans="1:15" s="64" customFormat="1" ht="15" x14ac:dyDescent="0.25">
      <c r="A47" s="83" t="str">
        <f>A1</f>
        <v>Your Company Name</v>
      </c>
      <c r="B47" s="83"/>
      <c r="C47" s="84"/>
      <c r="D47" s="84"/>
      <c r="E47" s="84"/>
      <c r="F47" s="84"/>
      <c r="G47" s="84"/>
      <c r="H47" s="84"/>
      <c r="I47" s="84"/>
      <c r="J47" s="84"/>
      <c r="K47" s="84"/>
      <c r="L47" s="86"/>
      <c r="M47" s="86"/>
      <c r="N47" s="86"/>
      <c r="O47" s="86"/>
    </row>
    <row r="48" spans="1:15" x14ac:dyDescent="0.2">
      <c r="A48" s="81" t="str">
        <f>A2</f>
        <v>Consolidated Budget for 2020</v>
      </c>
      <c r="B48" s="81"/>
      <c r="C48" s="82"/>
      <c r="D48" s="82"/>
      <c r="E48" s="82"/>
      <c r="F48" s="82"/>
      <c r="G48" s="82"/>
      <c r="H48" s="82"/>
      <c r="I48" s="82"/>
      <c r="J48" s="82"/>
      <c r="K48" s="82"/>
      <c r="L48" s="85"/>
      <c r="M48" s="85"/>
      <c r="N48" s="85"/>
      <c r="O48" s="85"/>
    </row>
    <row r="49" spans="1:15" x14ac:dyDescent="0.2">
      <c r="A49" s="81" t="str">
        <f>A3</f>
        <v>Prepared by:                       Date:</v>
      </c>
      <c r="B49" s="81"/>
      <c r="C49" s="82"/>
      <c r="D49" s="82"/>
      <c r="E49" s="82"/>
      <c r="F49" s="82"/>
      <c r="G49" s="82"/>
      <c r="H49" s="82"/>
      <c r="I49" s="82"/>
      <c r="J49" s="82"/>
      <c r="K49" s="82"/>
      <c r="L49" s="85"/>
      <c r="M49" s="85"/>
      <c r="N49" s="85"/>
      <c r="O49" s="85"/>
    </row>
    <row r="50" spans="1:15" x14ac:dyDescent="0.2">
      <c r="B50" s="15"/>
      <c r="C50" s="15"/>
      <c r="D50" s="15"/>
      <c r="E50" s="15"/>
      <c r="F50" s="15"/>
      <c r="G50" s="15"/>
      <c r="H50" s="15"/>
      <c r="I50" s="15"/>
      <c r="J50" s="15"/>
      <c r="K50" s="15"/>
      <c r="L50" s="15"/>
      <c r="M50" s="15"/>
      <c r="N50" s="17"/>
    </row>
    <row r="51" spans="1:15" x14ac:dyDescent="0.2">
      <c r="B51" s="15"/>
      <c r="C51" s="15"/>
      <c r="D51" s="15"/>
      <c r="E51" s="15"/>
      <c r="F51" s="15"/>
      <c r="G51" s="15"/>
      <c r="H51" s="15"/>
      <c r="I51" s="15"/>
      <c r="J51" s="15"/>
      <c r="K51" s="15"/>
      <c r="L51" s="15"/>
      <c r="M51" s="15"/>
      <c r="N51" s="17"/>
    </row>
    <row r="52" spans="1:15" x14ac:dyDescent="0.2">
      <c r="B52" s="15"/>
      <c r="C52" s="15"/>
      <c r="D52" s="15"/>
      <c r="E52" s="15"/>
      <c r="F52" s="15"/>
      <c r="G52" s="15"/>
      <c r="H52" s="15"/>
      <c r="I52" s="15"/>
      <c r="J52" s="15"/>
      <c r="K52" s="15"/>
      <c r="L52" s="15"/>
      <c r="M52" s="15"/>
      <c r="N52" s="17"/>
    </row>
    <row r="53" spans="1:15" x14ac:dyDescent="0.2">
      <c r="B53" s="15"/>
      <c r="C53" s="15"/>
      <c r="D53" s="15"/>
      <c r="E53" s="15"/>
      <c r="F53" s="15"/>
      <c r="G53" s="15"/>
      <c r="H53" s="15"/>
      <c r="I53" s="15"/>
      <c r="J53" s="15"/>
      <c r="K53" s="15"/>
      <c r="L53" s="15"/>
      <c r="M53" s="15"/>
      <c r="N53" s="17"/>
    </row>
    <row r="54" spans="1:15" x14ac:dyDescent="0.2">
      <c r="B54" s="15"/>
      <c r="C54" s="15"/>
      <c r="D54" s="15"/>
      <c r="E54" s="15"/>
      <c r="F54" s="15"/>
      <c r="G54" s="15"/>
      <c r="H54" s="15"/>
      <c r="I54" s="15"/>
      <c r="J54" s="15"/>
      <c r="K54" s="15"/>
      <c r="L54" s="15"/>
      <c r="M54" s="15"/>
      <c r="N54" s="17"/>
    </row>
    <row r="55" spans="1:15" x14ac:dyDescent="0.2">
      <c r="B55" s="15"/>
      <c r="C55" s="15"/>
      <c r="D55" s="15"/>
      <c r="E55" s="15"/>
      <c r="F55" s="15"/>
      <c r="G55" s="15"/>
      <c r="H55" s="15"/>
      <c r="I55" s="15"/>
      <c r="J55" s="15"/>
      <c r="K55" s="15"/>
      <c r="L55" s="15"/>
      <c r="M55" s="15"/>
      <c r="N55" s="17"/>
    </row>
    <row r="56" spans="1:15" x14ac:dyDescent="0.2">
      <c r="B56" s="15"/>
      <c r="C56" s="15"/>
      <c r="D56" s="15"/>
      <c r="E56" s="15"/>
      <c r="F56" s="15"/>
      <c r="G56" s="15"/>
      <c r="H56" s="15"/>
      <c r="I56" s="15"/>
      <c r="J56" s="15"/>
      <c r="K56" s="15"/>
      <c r="L56" s="15"/>
      <c r="M56" s="15"/>
      <c r="N56" s="15"/>
    </row>
    <row r="57" spans="1:15" x14ac:dyDescent="0.2">
      <c r="B57" s="15"/>
      <c r="C57" s="15"/>
      <c r="D57" s="15"/>
      <c r="E57" s="15"/>
      <c r="F57" s="15"/>
      <c r="G57" s="15"/>
      <c r="H57" s="15"/>
      <c r="I57" s="15"/>
      <c r="J57" s="15"/>
      <c r="K57" s="15"/>
      <c r="L57" s="15"/>
      <c r="M57" s="15"/>
      <c r="N57" s="15"/>
    </row>
    <row r="58" spans="1:15" x14ac:dyDescent="0.2">
      <c r="B58" s="15"/>
      <c r="C58" s="15"/>
      <c r="D58" s="15"/>
      <c r="E58" s="15"/>
      <c r="F58" s="15"/>
      <c r="G58" s="15"/>
      <c r="H58" s="15"/>
      <c r="I58" s="15"/>
      <c r="J58" s="15"/>
      <c r="K58" s="15"/>
      <c r="L58" s="15"/>
      <c r="M58" s="15"/>
      <c r="N58" s="15"/>
    </row>
    <row r="59" spans="1:15" x14ac:dyDescent="0.2">
      <c r="B59" s="15"/>
      <c r="C59" s="15"/>
      <c r="D59" s="15"/>
      <c r="E59" s="15"/>
      <c r="F59" s="15"/>
      <c r="G59" s="15"/>
      <c r="H59" s="15"/>
      <c r="I59" s="15"/>
      <c r="J59" s="15"/>
      <c r="K59" s="15"/>
      <c r="L59" s="15"/>
      <c r="M59" s="15"/>
      <c r="N59" s="15"/>
    </row>
    <row r="60" spans="1:15" x14ac:dyDescent="0.2">
      <c r="B60" s="15"/>
      <c r="C60" s="15"/>
      <c r="D60" s="15"/>
      <c r="E60" s="15"/>
      <c r="F60" s="15"/>
      <c r="G60" s="15"/>
      <c r="H60" s="15"/>
      <c r="I60" s="15"/>
      <c r="J60" s="15"/>
      <c r="K60" s="15"/>
      <c r="L60" s="15"/>
      <c r="M60" s="15"/>
      <c r="N60" s="15"/>
    </row>
    <row r="61" spans="1:15" x14ac:dyDescent="0.2">
      <c r="B61" s="15"/>
      <c r="C61" s="15"/>
      <c r="D61" s="15"/>
      <c r="E61" s="15"/>
      <c r="F61" s="15"/>
      <c r="G61" s="15"/>
      <c r="H61" s="15"/>
      <c r="I61" s="15"/>
      <c r="J61" s="15"/>
      <c r="K61" s="15"/>
      <c r="L61" s="15"/>
      <c r="M61" s="15"/>
      <c r="N61" s="15"/>
    </row>
    <row r="62" spans="1:15" x14ac:dyDescent="0.2">
      <c r="B62" s="15"/>
      <c r="C62" s="15"/>
      <c r="D62" s="15"/>
      <c r="E62" s="15"/>
      <c r="F62" s="15"/>
      <c r="G62" s="15"/>
      <c r="H62" s="15"/>
      <c r="I62" s="15"/>
      <c r="J62" s="15"/>
      <c r="K62" s="15"/>
      <c r="L62" s="15"/>
      <c r="M62" s="15"/>
      <c r="N62" s="15"/>
    </row>
    <row r="63" spans="1:15" x14ac:dyDescent="0.2">
      <c r="B63" s="15"/>
      <c r="C63" s="15"/>
      <c r="D63" s="15"/>
      <c r="E63" s="15"/>
      <c r="F63" s="15"/>
      <c r="G63" s="15"/>
      <c r="H63" s="15"/>
      <c r="I63" s="15"/>
      <c r="J63" s="15"/>
      <c r="K63" s="15"/>
      <c r="L63" s="15"/>
      <c r="M63" s="15"/>
      <c r="N63" s="15"/>
    </row>
    <row r="64" spans="1:15" x14ac:dyDescent="0.2">
      <c r="B64" s="15"/>
      <c r="C64" s="15"/>
      <c r="D64" s="15"/>
      <c r="E64" s="15"/>
      <c r="F64" s="15"/>
      <c r="G64" s="15"/>
      <c r="H64" s="15"/>
      <c r="I64" s="15"/>
      <c r="J64" s="15"/>
      <c r="K64" s="15"/>
      <c r="L64" s="15"/>
      <c r="M64" s="15"/>
      <c r="N64" s="15"/>
    </row>
    <row r="65" spans="1:15" x14ac:dyDescent="0.2">
      <c r="B65" s="15"/>
      <c r="C65" s="15"/>
      <c r="D65" s="15"/>
      <c r="E65" s="15"/>
      <c r="F65" s="15"/>
      <c r="G65" s="15"/>
      <c r="H65" s="15"/>
      <c r="I65" s="15"/>
      <c r="J65" s="15"/>
      <c r="K65" s="15"/>
      <c r="L65" s="15"/>
      <c r="M65" s="15"/>
      <c r="N65" s="15"/>
    </row>
    <row r="66" spans="1:15" x14ac:dyDescent="0.2">
      <c r="B66" s="15"/>
      <c r="C66" s="15"/>
      <c r="D66" s="15"/>
      <c r="E66" s="15"/>
      <c r="F66" s="15"/>
      <c r="G66" s="15"/>
      <c r="H66" s="15"/>
      <c r="I66" s="15"/>
      <c r="J66" s="15"/>
      <c r="K66" s="15"/>
      <c r="L66" s="15"/>
      <c r="M66" s="15"/>
      <c r="N66" s="15"/>
    </row>
    <row r="67" spans="1:15" x14ac:dyDescent="0.2">
      <c r="B67" s="15"/>
      <c r="C67" s="15"/>
      <c r="D67" s="15"/>
      <c r="E67" s="15"/>
      <c r="F67" s="15"/>
      <c r="G67" s="15"/>
      <c r="H67" s="15"/>
      <c r="I67" s="15"/>
      <c r="J67" s="15"/>
      <c r="K67" s="15"/>
      <c r="L67" s="15"/>
      <c r="M67" s="15"/>
      <c r="N67" s="15"/>
    </row>
    <row r="68" spans="1:15" x14ac:dyDescent="0.2">
      <c r="B68" s="15"/>
      <c r="C68" s="15"/>
      <c r="D68" s="15"/>
      <c r="E68" s="15"/>
      <c r="F68" s="15"/>
      <c r="G68" s="15"/>
      <c r="H68" s="15"/>
      <c r="I68" s="15"/>
      <c r="J68" s="15"/>
      <c r="K68" s="15"/>
      <c r="L68" s="15"/>
      <c r="M68" s="15"/>
      <c r="N68" s="15"/>
    </row>
    <row r="69" spans="1:15" x14ac:dyDescent="0.2">
      <c r="A69" s="81"/>
      <c r="B69" s="81"/>
      <c r="C69" s="82"/>
      <c r="D69" s="82"/>
      <c r="E69" s="82"/>
      <c r="F69" s="82"/>
      <c r="G69" s="82"/>
      <c r="H69" s="82"/>
      <c r="I69" s="82"/>
      <c r="J69" s="82"/>
      <c r="K69" s="82"/>
      <c r="L69" s="85"/>
      <c r="M69" s="85"/>
      <c r="N69" s="85"/>
      <c r="O69" s="85"/>
    </row>
    <row r="70" spans="1:15" x14ac:dyDescent="0.2">
      <c r="B70" s="15"/>
      <c r="C70" s="15"/>
      <c r="D70" s="15"/>
      <c r="E70" s="15"/>
      <c r="F70" s="15"/>
      <c r="G70" s="15"/>
      <c r="H70" s="15"/>
      <c r="I70" s="15"/>
      <c r="J70" s="15"/>
      <c r="K70" s="15"/>
      <c r="L70" s="15"/>
      <c r="M70" s="15"/>
      <c r="N70" s="15"/>
    </row>
    <row r="71" spans="1:15" x14ac:dyDescent="0.2">
      <c r="B71" s="15"/>
      <c r="C71" s="15"/>
      <c r="D71" s="15"/>
      <c r="E71" s="15"/>
      <c r="F71" s="15"/>
      <c r="G71" s="15"/>
      <c r="H71" s="15"/>
      <c r="I71" s="15"/>
      <c r="J71" s="15"/>
      <c r="K71" s="15"/>
      <c r="L71" s="15"/>
      <c r="M71" s="15"/>
      <c r="N71" s="15"/>
    </row>
    <row r="72" spans="1:15" x14ac:dyDescent="0.2">
      <c r="B72" s="15"/>
      <c r="C72" s="15"/>
      <c r="D72" s="15"/>
      <c r="E72" s="15"/>
      <c r="F72" s="15"/>
      <c r="G72" s="15"/>
      <c r="H72" s="15"/>
      <c r="I72" s="15"/>
      <c r="J72" s="15"/>
      <c r="K72" s="15"/>
      <c r="L72" s="15"/>
      <c r="M72" s="15"/>
      <c r="N72" s="15"/>
    </row>
    <row r="73" spans="1:15" x14ac:dyDescent="0.2">
      <c r="B73" s="15"/>
      <c r="C73" s="15"/>
      <c r="D73" s="15"/>
      <c r="E73" s="15"/>
      <c r="F73" s="15"/>
      <c r="G73" s="15"/>
      <c r="H73" s="15"/>
      <c r="I73" s="15"/>
      <c r="J73" s="15"/>
      <c r="K73" s="15"/>
      <c r="L73" s="15"/>
      <c r="M73" s="15"/>
      <c r="N73" s="15"/>
    </row>
    <row r="113" spans="1:13" x14ac:dyDescent="0.2">
      <c r="A113" s="18" t="s">
        <v>21</v>
      </c>
      <c r="B113" s="16" t="e">
        <f>#REF!/B9</f>
        <v>#REF!</v>
      </c>
      <c r="C113" s="16" t="e">
        <f>#REF!/C9</f>
        <v>#REF!</v>
      </c>
      <c r="D113" s="16" t="e">
        <f>#REF!/D9</f>
        <v>#REF!</v>
      </c>
      <c r="E113" s="16" t="e">
        <f>#REF!/E9</f>
        <v>#REF!</v>
      </c>
      <c r="F113" s="16" t="e">
        <f>#REF!/F9</f>
        <v>#REF!</v>
      </c>
      <c r="G113" s="16" t="e">
        <f>#REF!/G9</f>
        <v>#REF!</v>
      </c>
      <c r="H113" s="16" t="e">
        <f>#REF!/H9</f>
        <v>#REF!</v>
      </c>
      <c r="I113" s="16" t="e">
        <f>#REF!/I9</f>
        <v>#REF!</v>
      </c>
      <c r="J113" s="16" t="e">
        <f>#REF!/J9</f>
        <v>#REF!</v>
      </c>
      <c r="K113" s="16" t="e">
        <f>#REF!/K9</f>
        <v>#REF!</v>
      </c>
      <c r="L113" s="16" t="e">
        <f>#REF!/L9</f>
        <v>#REF!</v>
      </c>
      <c r="M113" s="16" t="e">
        <f>#REF!/M9</f>
        <v>#REF!</v>
      </c>
    </row>
    <row r="114" spans="1:13" x14ac:dyDescent="0.2">
      <c r="A114" s="18" t="s">
        <v>22</v>
      </c>
      <c r="B114" s="44" t="e">
        <f>#REF!</f>
        <v>#REF!</v>
      </c>
      <c r="C114" s="44" t="e">
        <f>#REF!</f>
        <v>#REF!</v>
      </c>
      <c r="D114" s="44" t="e">
        <f>#REF!</f>
        <v>#REF!</v>
      </c>
      <c r="E114" s="44" t="e">
        <f>#REF!</f>
        <v>#REF!</v>
      </c>
      <c r="F114" s="44" t="e">
        <f>#REF!</f>
        <v>#REF!</v>
      </c>
      <c r="G114" s="44" t="e">
        <f>#REF!</f>
        <v>#REF!</v>
      </c>
      <c r="H114" s="44" t="e">
        <f>#REF!</f>
        <v>#REF!</v>
      </c>
      <c r="I114" s="44" t="e">
        <f>#REF!</f>
        <v>#REF!</v>
      </c>
      <c r="J114" s="44" t="e">
        <f>#REF!</f>
        <v>#REF!</v>
      </c>
      <c r="K114" s="44" t="e">
        <f>#REF!</f>
        <v>#REF!</v>
      </c>
      <c r="L114" s="44" t="e">
        <f>#REF!</f>
        <v>#REF!</v>
      </c>
      <c r="M114" s="44" t="e">
        <f>#REF!</f>
        <v>#REF!</v>
      </c>
    </row>
    <row r="115" spans="1:13" x14ac:dyDescent="0.2">
      <c r="A115" s="18" t="s">
        <v>23</v>
      </c>
      <c r="B115" s="16" t="e">
        <f t="shared" ref="B115:M115" si="10">B42/B9</f>
        <v>#DIV/0!</v>
      </c>
      <c r="C115" s="16" t="e">
        <f t="shared" si="10"/>
        <v>#DIV/0!</v>
      </c>
      <c r="D115" s="16" t="e">
        <f t="shared" si="10"/>
        <v>#DIV/0!</v>
      </c>
      <c r="E115" s="16" t="e">
        <f t="shared" si="10"/>
        <v>#DIV/0!</v>
      </c>
      <c r="F115" s="16" t="e">
        <f t="shared" si="10"/>
        <v>#DIV/0!</v>
      </c>
      <c r="G115" s="16" t="e">
        <f t="shared" si="10"/>
        <v>#DIV/0!</v>
      </c>
      <c r="H115" s="16" t="e">
        <f t="shared" si="10"/>
        <v>#DIV/0!</v>
      </c>
      <c r="I115" s="16" t="e">
        <f t="shared" si="10"/>
        <v>#DIV/0!</v>
      </c>
      <c r="J115" s="16" t="e">
        <f t="shared" si="10"/>
        <v>#DIV/0!</v>
      </c>
      <c r="K115" s="16" t="e">
        <f t="shared" si="10"/>
        <v>#DIV/0!</v>
      </c>
      <c r="L115" s="16" t="e">
        <f t="shared" si="10"/>
        <v>#DIV/0!</v>
      </c>
      <c r="M115" s="16" t="e">
        <f t="shared" si="10"/>
        <v>#DIV/0!</v>
      </c>
    </row>
    <row r="116" spans="1:13" x14ac:dyDescent="0.2">
      <c r="A116" s="18" t="s">
        <v>59</v>
      </c>
      <c r="B116" s="44" t="str">
        <f t="shared" ref="B116:M116" si="11">B45</f>
        <v/>
      </c>
      <c r="C116" s="44" t="str">
        <f t="shared" si="11"/>
        <v/>
      </c>
      <c r="D116" s="44" t="str">
        <f t="shared" si="11"/>
        <v/>
      </c>
      <c r="E116" s="44" t="str">
        <f t="shared" si="11"/>
        <v/>
      </c>
      <c r="F116" s="44" t="str">
        <f t="shared" si="11"/>
        <v/>
      </c>
      <c r="G116" s="44" t="str">
        <f t="shared" si="11"/>
        <v/>
      </c>
      <c r="H116" s="44" t="str">
        <f t="shared" si="11"/>
        <v/>
      </c>
      <c r="I116" s="44" t="str">
        <f t="shared" si="11"/>
        <v/>
      </c>
      <c r="J116" s="44" t="str">
        <f t="shared" si="11"/>
        <v/>
      </c>
      <c r="K116" s="44" t="str">
        <f t="shared" si="11"/>
        <v/>
      </c>
      <c r="L116" s="44" t="str">
        <f t="shared" si="11"/>
        <v/>
      </c>
      <c r="M116" s="44" t="str">
        <f t="shared" si="11"/>
        <v/>
      </c>
    </row>
    <row r="118" spans="1:13" x14ac:dyDescent="0.2">
      <c r="A118" s="18" t="s">
        <v>89</v>
      </c>
      <c r="D118" s="18"/>
      <c r="E118" s="45" t="s">
        <v>62</v>
      </c>
      <c r="F118" s="45" t="s">
        <v>63</v>
      </c>
      <c r="G118" s="45" t="s">
        <v>64</v>
      </c>
      <c r="H118" s="45" t="s">
        <v>65</v>
      </c>
      <c r="I118" s="45" t="s">
        <v>17</v>
      </c>
    </row>
    <row r="119" spans="1:13" x14ac:dyDescent="0.2">
      <c r="A119" s="18" t="s">
        <v>90</v>
      </c>
      <c r="B119" s="43">
        <f>N16</f>
        <v>0</v>
      </c>
      <c r="D119" s="18" t="s">
        <v>12</v>
      </c>
      <c r="E119" s="66">
        <f>SUM(B6:D6)</f>
        <v>0</v>
      </c>
      <c r="F119" s="66">
        <f>SUM(E6:G6)</f>
        <v>0</v>
      </c>
      <c r="G119" s="66">
        <f>SUM(H6:J6)</f>
        <v>0</v>
      </c>
      <c r="H119" s="66">
        <f>SUM(K6:M6)</f>
        <v>0</v>
      </c>
      <c r="I119" s="19">
        <f>SUM(E119:H119)</f>
        <v>0</v>
      </c>
    </row>
    <row r="120" spans="1:13" x14ac:dyDescent="0.2">
      <c r="A120" s="18" t="s">
        <v>91</v>
      </c>
      <c r="B120" s="43">
        <f>N40</f>
        <v>0</v>
      </c>
      <c r="D120" s="18" t="s">
        <v>13</v>
      </c>
      <c r="E120" s="66">
        <f>SUM(B44:D44)</f>
        <v>0</v>
      </c>
      <c r="F120" s="66">
        <f>SUM(E44:G44)</f>
        <v>0</v>
      </c>
      <c r="G120" s="66">
        <f>SUM(H44:J44)</f>
        <v>0</v>
      </c>
      <c r="H120" s="66">
        <f>SUM(K44:M44)</f>
        <v>0</v>
      </c>
      <c r="I120" s="19">
        <f>SUM(E120:H120)</f>
        <v>0</v>
      </c>
    </row>
    <row r="121" spans="1:13" x14ac:dyDescent="0.2">
      <c r="B121" s="43"/>
    </row>
  </sheetData>
  <sheetProtection sheet="1" objects="1" scenarios="1" selectLockedCells="1"/>
  <mergeCells count="7">
    <mergeCell ref="A2:O2"/>
    <mergeCell ref="A3:O3"/>
    <mergeCell ref="A1:O1"/>
    <mergeCell ref="A69:O69"/>
    <mergeCell ref="A47:O47"/>
    <mergeCell ref="A48:O48"/>
    <mergeCell ref="A49:O49"/>
  </mergeCells>
  <phoneticPr fontId="13" type="noConversion"/>
  <printOptions horizontalCentered="1"/>
  <pageMargins left="0.5" right="0.5" top="0.4" bottom="0.52" header="0.4" footer="0.18"/>
  <pageSetup scale="94" orientation="landscape" horizontalDpi="300" verticalDpi="300" r:id="rId1"/>
  <headerFooter alignWithMargins="0">
    <oddFooter xml:space="preserve">&amp;C&amp;8© 2003 The One Page Business Plan Company.  All Rights Reserved.  For additional information on other products or services visit www.onepagebusinessplan.com&amp;10
</oddFooter>
  </headerFooter>
  <rowBreaks count="1" manualBreakCount="1">
    <brk id="45" max="16383" man="1"/>
  </rowBreaks>
  <colBreaks count="1" manualBreakCount="1">
    <brk id="1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Intro</vt:lpstr>
      <vt:lpstr>Sample-Mfg Company</vt:lpstr>
      <vt:lpstr>Sample-Service Company</vt:lpstr>
      <vt:lpstr>Sample-Prof Service Co.</vt:lpstr>
      <vt:lpstr>Worksheet-COGS</vt:lpstr>
      <vt:lpstr>Worksheet-No COGS)</vt:lpstr>
      <vt:lpstr>Intro!Print_Area</vt:lpstr>
      <vt:lpstr>'Sample-Mfg Company'!Print_Area</vt:lpstr>
      <vt:lpstr>'Sample-Prof Service Co.'!Print_Area</vt:lpstr>
      <vt:lpstr>'Sample-Service Company'!Print_Area</vt:lpstr>
      <vt:lpstr>'Worksheet-COGS'!Print_Area</vt:lpstr>
      <vt:lpstr>'Worksheet-No COGS)'!Print_Area</vt:lpstr>
    </vt:vector>
  </TitlesOfParts>
  <Company>One Page Business Plan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Horan</dc:creator>
  <cp:lastModifiedBy>Jim McCraigh</cp:lastModifiedBy>
  <cp:lastPrinted>2004-01-03T23:53:48Z</cp:lastPrinted>
  <dcterms:created xsi:type="dcterms:W3CDTF">2003-06-24T17:56:39Z</dcterms:created>
  <dcterms:modified xsi:type="dcterms:W3CDTF">2020-03-30T20:36:10Z</dcterms:modified>
</cp:coreProperties>
</file>